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50" activeTab="1"/>
  </bookViews>
  <sheets>
    <sheet name="分类汇总表" sheetId="20" r:id="rId1"/>
    <sheet name="洛浦县项目库" sheetId="18" r:id="rId2"/>
    <sheet name="Sheet1" sheetId="19" r:id="rId3"/>
  </sheets>
  <definedNames>
    <definedName name="_xlnm._FilterDatabase" localSheetId="1" hidden="1">洛浦县项目库!$A$6:$AA$80</definedName>
    <definedName name="_xlnm.Print_Titles" localSheetId="1">洛浦县项目库!$3:$5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Z29" authorId="0">
      <text>
        <r>
          <rPr>
            <b/>
            <sz val="9"/>
            <rFont val="宋体"/>
            <charset val="134"/>
          </rPr>
          <t>Administrator:</t>
        </r>
        <r>
          <rPr>
            <sz val="9"/>
            <rFont val="宋体"/>
            <charset val="134"/>
          </rPr>
          <t xml:space="preserve">
修改绩效目标</t>
        </r>
      </text>
    </comment>
    <comment ref="H38" authorId="0">
      <text>
        <r>
          <rPr>
            <b/>
            <sz val="9"/>
            <rFont val="宋体"/>
            <charset val="134"/>
          </rPr>
          <t>Administrator:</t>
        </r>
        <r>
          <rPr>
            <sz val="9"/>
            <rFont val="宋体"/>
            <charset val="134"/>
          </rPr>
          <t xml:space="preserve">
需要核实污水项目破坏路面与交通局是否重合，40公里是否包含农业园区</t>
        </r>
      </text>
    </comment>
    <comment ref="H40" authorId="0">
      <text>
        <r>
          <rPr>
            <b/>
            <sz val="9"/>
            <rFont val="宋体"/>
            <charset val="134"/>
          </rPr>
          <t>Administrator:</t>
        </r>
        <r>
          <rPr>
            <sz val="9"/>
            <rFont val="宋体"/>
            <charset val="134"/>
          </rPr>
          <t xml:space="preserve">
继续论证，是否建站或者穿国道连接市政管网</t>
        </r>
      </text>
    </comment>
  </commentList>
</comments>
</file>

<file path=xl/sharedStrings.xml><?xml version="1.0" encoding="utf-8"?>
<sst xmlns="http://schemas.openxmlformats.org/spreadsheetml/2006/main" count="1029" uniqueCount="433">
  <si>
    <t>2025年项目库分类表</t>
  </si>
  <si>
    <t>截止时间：2024年11月</t>
  </si>
  <si>
    <t xml:space="preserve">单位：个、万元 </t>
  </si>
  <si>
    <t>洛浦县</t>
  </si>
  <si>
    <t>项目个数</t>
  </si>
  <si>
    <t>资金规模（万元）</t>
  </si>
  <si>
    <t>项目类别</t>
  </si>
  <si>
    <t>续建项目个数</t>
  </si>
  <si>
    <t>续建资金规模</t>
  </si>
  <si>
    <t>产业发展类项目个数</t>
  </si>
  <si>
    <t>资金</t>
  </si>
  <si>
    <t>占比</t>
  </si>
  <si>
    <t>就业类项目个数</t>
  </si>
  <si>
    <t>乡村建设类</t>
  </si>
  <si>
    <t>易地搬迁后扶类</t>
  </si>
  <si>
    <t>巩固拓展脱贫攻坚成果类</t>
  </si>
  <si>
    <t>其他类</t>
  </si>
  <si>
    <t>项目库</t>
  </si>
  <si>
    <t>洛浦县2025年巩固拓展脱贫攻坚成果和乡村振兴项目库</t>
  </si>
  <si>
    <t>序号</t>
  </si>
  <si>
    <t>项目库编号</t>
  </si>
  <si>
    <t>项目名称</t>
  </si>
  <si>
    <t>建设性质（新建、续建、改扩建）</t>
  </si>
  <si>
    <t>建设起至期限</t>
  </si>
  <si>
    <t>实施地点</t>
  </si>
  <si>
    <t>主要建设任务</t>
  </si>
  <si>
    <t>建设单位</t>
  </si>
  <si>
    <t>建设规模</t>
  </si>
  <si>
    <t>县市实施单位</t>
  </si>
  <si>
    <t>项目主管部门</t>
  </si>
  <si>
    <t>责任人</t>
  </si>
  <si>
    <t>资金来源</t>
  </si>
  <si>
    <t>其中</t>
  </si>
  <si>
    <t>绩效目标</t>
  </si>
  <si>
    <t>备注</t>
  </si>
  <si>
    <t>项目总投资</t>
  </si>
  <si>
    <t>截止2024年已安排资金</t>
  </si>
  <si>
    <t>2025年计划安排衔接资金情况</t>
  </si>
  <si>
    <t>2025年计划安排其他政府投资</t>
  </si>
  <si>
    <t>企业投资</t>
  </si>
  <si>
    <t>小计</t>
  </si>
  <si>
    <t>计划安排中央衔接补助资金</t>
  </si>
  <si>
    <t>计划安排自治区衔接补助资金</t>
  </si>
  <si>
    <t>计划安排地方政府债券资金</t>
  </si>
  <si>
    <t>计划安排地、县配套资金</t>
  </si>
  <si>
    <t>截止2024年年已安排资金</t>
  </si>
  <si>
    <t>2025年计划安排资金</t>
  </si>
  <si>
    <t>合计</t>
  </si>
  <si>
    <t>2024-653224-0055</t>
  </si>
  <si>
    <t>和田地区洛浦县东、西片区供水保障工程（四期）</t>
  </si>
  <si>
    <t>续建</t>
  </si>
  <si>
    <t>2024.06-2025.03</t>
  </si>
  <si>
    <t>洛浦县恰尔巴格镇</t>
  </si>
  <si>
    <t>供水片区共改造配水管网DN200~DN40PE聚乙烯管共143.8km，其中DN200PE管3.06km，DN160PE管7.73km，DN110PE管12.42km，DN9OPE管33.83km，DN63PE管86.75km。砖砌矩形阀门井33座，砖砌矩形排水井7座，管道过支斗渠7座。</t>
  </si>
  <si>
    <t>km</t>
  </si>
  <si>
    <t>洛浦县灌溉用水服务中心</t>
  </si>
  <si>
    <t>洛浦县水利局</t>
  </si>
  <si>
    <t>罗志</t>
  </si>
  <si>
    <t>巩固任务资金</t>
  </si>
  <si>
    <t>通过改造供水管网143.8km，对给水系统进行整合优化，从根本上解决供水规模偏小、管网漏损率较高等问题，进一步提高供水保障能力。</t>
  </si>
  <si>
    <t>2024-653224-0092</t>
  </si>
  <si>
    <t>洛浦县农业园东片区2024年粮食产能提升场外供水管道项目</t>
  </si>
  <si>
    <t>产业发展类</t>
  </si>
  <si>
    <t>洛浦县农业园东片区</t>
  </si>
  <si>
    <t>新建管道9.225km，供水流量为1.23m³/s，其中管径为DN1200mm长度为8.78km，DN1200涂料钢管长度0.125km，管件长度0.32km，管材采用夹砂缠绕玻璃钢管，管材压力等级为0.6MPa。管道沿线配套管道建筑物52座，配套各类阀门共计54台/套。配置4具1219型灭火器。</t>
  </si>
  <si>
    <t>提高农业灌溉水平，扩大有效灌溉面积，解决灌溉用水不足，助力农户增收致富。</t>
  </si>
  <si>
    <t>2024-653224-0116</t>
  </si>
  <si>
    <t>洛浦县杭桂镇特色沙产业荒漠生态修复项目</t>
  </si>
  <si>
    <t>新建</t>
  </si>
  <si>
    <t>2025.03-2025.06</t>
  </si>
  <si>
    <t>洛浦县杭桂镇</t>
  </si>
  <si>
    <t>新建电力配套设施14.88km线路;新建12座机电井;新建水利配套设施，包括地埋管、出水桩、地下管网;新铺沙砾路19.62km(主路宽6米，辅路宽4米)，实施6014.5亩沙漠化土地治理。</t>
  </si>
  <si>
    <t>km/座</t>
  </si>
  <si>
    <t>14.88/12</t>
  </si>
  <si>
    <t>洛浦县杭桂镇人民政府</t>
  </si>
  <si>
    <t>洛浦县林业和草原局</t>
  </si>
  <si>
    <t>托力木·贾纳尔</t>
  </si>
  <si>
    <t>项目建成后，土地分配给农户种植林草，进一步推进以沙产业带动群众增收致富，实现生态环境改善。</t>
  </si>
  <si>
    <t>2024-653224-0113</t>
  </si>
  <si>
    <t>洛浦县拜什托格拉克乡特色沙产业荒漠生态修复项目</t>
  </si>
  <si>
    <t>2025.01-2025.12</t>
  </si>
  <si>
    <t>洛浦县拜什托格拉克乡</t>
  </si>
  <si>
    <t>新建砂砾石道路30.904km；新建机电井24眼；新建输变电线路28.5km及配套设备；新建11062.5亩滴灌管网及配套。</t>
  </si>
  <si>
    <t>洛浦县拜什托格拉克乡人民政府</t>
  </si>
  <si>
    <t>乃比江·杰力力</t>
  </si>
  <si>
    <t>2025-653224-0001</t>
  </si>
  <si>
    <t>洛浦县2025年小额贷款贴息项目</t>
  </si>
  <si>
    <t>洛浦县布亚乡、恰尔巴格镇、山普鲁镇、纳瓦乡、杭桂镇、多鲁镇、洛浦镇、拜什托格拉克乡、阿其克乡</t>
  </si>
  <si>
    <t>用于全县申请脱贫人口小额贷款贴息，申请人员是全县建档立卡脱贫人口、监测人口，贴息利率按照金融机构发放脱贫人口小额贷款时利率，</t>
  </si>
  <si>
    <t>户</t>
  </si>
  <si>
    <t>洛浦县农业农村局</t>
  </si>
  <si>
    <t>玉苏普江·穆拉提</t>
  </si>
  <si>
    <t>用于全县脱贫人口、监测人口小额信贷贴息资金，鼓励和引导脱贫人口和监测对象发展特色优势产业实现持续稳定增收。</t>
  </si>
  <si>
    <t>2025-653224-0002</t>
  </si>
  <si>
    <t>洛浦县2025年项目管理费</t>
  </si>
  <si>
    <t>项目管理费</t>
  </si>
  <si>
    <r>
      <rPr>
        <sz val="12"/>
        <rFont val="方正公文楷体"/>
        <charset val="134"/>
      </rPr>
      <t>按照衔接资金管理费使用要求列支，</t>
    </r>
    <r>
      <rPr>
        <b/>
        <sz val="12"/>
        <rFont val="方正公文楷体"/>
        <charset val="134"/>
      </rPr>
      <t>一是</t>
    </r>
    <r>
      <rPr>
        <sz val="12"/>
        <rFont val="方正公文楷体"/>
        <charset val="134"/>
      </rPr>
      <t>主要用于项目前期设计、评审、招标、监理、以及验收等与项目管理相关的支出；</t>
    </r>
    <r>
      <rPr>
        <b/>
        <sz val="12"/>
        <rFont val="方正公文楷体"/>
        <charset val="134"/>
      </rPr>
      <t>二是</t>
    </r>
    <r>
      <rPr>
        <sz val="12"/>
        <rFont val="方正公文楷体"/>
        <charset val="134"/>
      </rPr>
      <t>县级配套资金用于编制洛浦县农业农村产业发展“十五五”规划、洛浦县永久基本农田全部建设为高标准农田规划、洛浦县乡村振兴“十五五”规划、绩效评价等与项目管理相关的支出。</t>
    </r>
  </si>
  <si>
    <t>通过聘请项目管理公司，可以有效提高项目的效率和质量，防范化解潜在风险，确保项目按时在预算内完成。</t>
  </si>
  <si>
    <t>2025-653224-0003</t>
  </si>
  <si>
    <t>洛浦县2025年脱贫人口（含监测对象）公共服务岗位补助项目</t>
  </si>
  <si>
    <t>就业项目</t>
  </si>
  <si>
    <t>从全县县域内脱贫人口（含检测对象）就业对象中筛选出符合享受衔接资金补助的公共服务岗位人员予以补助。共计3400人，补助标注按照和田地区最低工资标准执行。</t>
  </si>
  <si>
    <t>人</t>
  </si>
  <si>
    <t>洛浦县人社局</t>
  </si>
  <si>
    <t>穆拉迪力·麦提热黑木</t>
  </si>
  <si>
    <t>激励和引导公益性岗位中的脱贫人口（含监测对象）就业增收，持续巩固脱贫攻坚成果，助力乡村全面振兴。</t>
  </si>
  <si>
    <t>2025-653224-0004</t>
  </si>
  <si>
    <t>洛浦县农村公路日常护管员项目</t>
  </si>
  <si>
    <t>为全县950名护路员发放劳务补助。</t>
  </si>
  <si>
    <t>名</t>
  </si>
  <si>
    <t>洛浦县交通局</t>
  </si>
  <si>
    <t>木特力甫·阿不都艾尼</t>
  </si>
  <si>
    <t>通过护路员解决950个岗位，每人每年补助1.2万元。</t>
  </si>
  <si>
    <t>2025-653224-0005</t>
  </si>
  <si>
    <t>洛浦县2025年雨露计划资助项目</t>
  </si>
  <si>
    <t>巩固三保障成果</t>
  </si>
  <si>
    <t>资助我县6800名原建档立卡已脱贫、“三类户”家庭接受中等职业教育（含普通中专、成人中专、职业高中、技工院校）、高等职业教育应往届大中专学生，按照3000元/生/学年的资助标准进行资助。</t>
  </si>
  <si>
    <t>洛浦县教育局</t>
  </si>
  <si>
    <t>许万江</t>
  </si>
  <si>
    <t>为进一步巩固和拓展脱贫成果，在过渡期内保持学生资助力度总体稳定，对建档立卡已脱贫、“三类户”家庭子女接受中等职业教育、高等职业教育应往届大中专学生予以补助。</t>
  </si>
  <si>
    <t>2025-653224-0006</t>
  </si>
  <si>
    <t>洛浦县2025年支持发展畜牧业产业到户项目</t>
  </si>
  <si>
    <t>2025.01-2025.09</t>
  </si>
  <si>
    <t>洛浦县布亚乡、恰尔巴格镇、纳瓦乡、山普鲁镇、杭桂镇、多鲁镇、洛浦镇、拜什托格拉克乡、阿其克乡</t>
  </si>
  <si>
    <t>新增能繁母牛5000头，补助资金2000万元；自繁自育母牛补助6500头，补助资金1950万元；新增能繁母羊22000只，补助资金880万元；自繁自育母羊补助30000只，补助资金900万元；新增能繁母驴50只，补助资金20万元；新增能繁母骆驼50只，补助资金20万元；养殖鸡、鸭、鹅20000羽，补助资金20万元；鸽子养殖5000羽，补助资金1.5万元；青贮窖新建300座，补助资金30万元；青贮窖改造400座，补助资金20万元；养殖圈舍改造500座，补助资金50万元。</t>
  </si>
  <si>
    <t>头</t>
  </si>
  <si>
    <t>激励和引导脱贫人口和监测对象发展养殖业，助力实现持续增收。</t>
  </si>
  <si>
    <t>2025-653224-0007</t>
  </si>
  <si>
    <t>洛浦县2025年支持发展种植业到户项目</t>
  </si>
  <si>
    <t>种植小麦12万亩，补助资金1800万元；种植正播玉米1.5万亩，补助资金225万元；积造有机肥20万立方米，补助资金600万元；设施农业大棚购置菜苗500亩，补助资金20万元；温室大棚改造120亩，补助资金18万元；大田拱棚改造50亩，补助资金1.5万元；</t>
  </si>
  <si>
    <t>亩</t>
  </si>
  <si>
    <t>激励和引导脱贫人口和监测对象发展种植业，助力实现持续增收。</t>
  </si>
  <si>
    <t>2025-653224-0008</t>
  </si>
  <si>
    <t>洛浦县2025年支持自主创业补助项目</t>
  </si>
  <si>
    <t>对具有固定经营场所，依法取得营业执照、食品经营许可证、食品经营登记证（小食杂店、小餐饮店）的经营户，满足经营场所面积大于20平方米，并连续从事经营活动6个月以上的，按照不超过2000元的标准给予一次性补助。二是经营场所面积不足20平方米（餐车、食品零售摊位等没有固定经营场所的移动摊位），办理健康证、乡镇或者村社区制发的食品摊贩备案卡，并连续从事经营活动达到3个月以上的，按照不超过1000元的标准给予一次性补助。</t>
  </si>
  <si>
    <t>洛浦县市场监督管理局</t>
  </si>
  <si>
    <t>阿勒腾古丽·买来依</t>
  </si>
  <si>
    <t>激励和引导脱贫人口和监测对象自主创业，助力实现持续增收。</t>
  </si>
  <si>
    <t>2025-653224-0009</t>
  </si>
  <si>
    <t>洛浦县2025年支持发展林果业到户项目</t>
  </si>
  <si>
    <t>洛浦县布亚乡、恰尔巴格镇、纳瓦乡、山普鲁镇、杭桂镇、多鲁镇、洛浦镇、拜什托格拉克乡</t>
  </si>
  <si>
    <t>（一）林果业。林果种植面积在1亩以上的，对种植各关键环节、薄弱环节给予适当补助。
1.支持品种优化。重点支持采取高接换头、补齐缺株等措施进行品种统一和更新改良，对核桃、苹果、杏、鲜食葡萄、鲜食枣、新梅、杏李、樱桃、桃、榅桲等进行新品种推广，成活率要达到90%以上，按照每亩不超过400元的标准给予一次性补助。即：核桃品种改良按照36元/株标准进行补助；鲜食枣品种改良按照7元/株标准进行补助；鲜食葡萄品种改良按照3.5元/株标准进行补助；新梅、杏、杏李、桃、樱桃、苹果、榅桲等按照不超过12元/株标准进行补助。
2.支持疏密改造。重点支持红枣、核桃通过疏行、疏株等方式疏密改造，按照每亩不超过400元的标准给予一次性补助。即：核桃亩均不少于12株、红枣亩均不少于111株，核桃标准株行距在6米×8米，疏除后亩均株数控制在12株；红枣株距控制在2—3米，行距控制在4—6米，疏除后亩均株数控制在111株。
3.支持整形修剪。重点支持通过林果技术服务合作社等专业技术团队开展果树修剪，按照核桃每亩不超过95元、红枣每亩不超过115元、苹果每亩不超过110元、杏每亩不超过90元、葡萄每亩不超过140元、桃每亩不超过100元、杏李每亩不超过110元、新梅每亩不超过110元、樱桃每亩不超过110元、榅桲每亩不超过110元的标准给予补助。
4.支持病虫害防治。重点支持通过林果技术服务合作社等专业技术团队开展果树病虫害防治，按照核桃每亩不超过80元、红枣每亩不超过140元、苹果每亩不超过135元、杏每亩不超过95元、葡萄每亩不超过140元、新梅每亩不超过120元、桃每亩不超过100元、杏李每亩不超过120元、樱桃每亩不超过120元、榅桲每亩不超过120元的标准给予补助。
（二）庭院经济。利用自家房前屋后、前庭后院等区域发展家庭特色种植，种植面积在0.2亩以上并产生一定效益的，按照每亩不超过1000元的标准给予补助。主要发展葡萄、红枣、苹果、无花果、石榴、新梅、杏李、樱桃、桃、杏、榅桲、樱桃等新品种，选用2年生及以上优质良种壮苗，按照不高于30元/株标准进行补助。</t>
  </si>
  <si>
    <t>吐送江· 阿卜杜拉</t>
  </si>
  <si>
    <t>激励和引导脱贫人口和监测对象发展特色林果，助力实现持续增收。</t>
  </si>
  <si>
    <t>2025-653224-0010</t>
  </si>
  <si>
    <t>洛浦县2025年支持稳岗就业一次性交通补助项目</t>
  </si>
  <si>
    <t>对洛浦县有组织、自发到区内其他地州、疆外其他省（市）稳定就业在3个月以上的脱贫人口、监测对象进行一次性交通补助，每年可享受一次补助政策。其中：疆外按照每人不超过2000元的标准给予补助，使用中央衔接资金发放；疆内跨地州市（含兵团）按照每人不超过1000元的标准给予补助，使用自治区衔接资金发放。</t>
  </si>
  <si>
    <t>激励和引导公益性岗位中的脱贫人口（含监测对象）就业创业增收，持续巩固脱贫攻坚成果，助力乡村全面振兴。</t>
  </si>
  <si>
    <t>2025-653224-0011</t>
  </si>
  <si>
    <t>洛浦县4乡5镇社会化服务点提档升级建设项目</t>
  </si>
  <si>
    <t>全县各乡镇51个社会化服务点改造升级，主要包括消毒室，配种用房。消毒室，存精库，冻精储藏室，圈舍，饲料棚等。</t>
  </si>
  <si>
    <t>个</t>
  </si>
  <si>
    <t>项目建成后，可以避免疾病的传播和交叉感染，帮助养殖户提高养殖效益，助力乡村全面振兴。</t>
  </si>
  <si>
    <t>2025-653224-0012</t>
  </si>
  <si>
    <t>洛浦县洛浦镇布拉克曲凯村防渗渠建设项目</t>
  </si>
  <si>
    <t>2025.03-2025.09</t>
  </si>
  <si>
    <t>洛浦县洛浦镇布拉克曲凯村</t>
  </si>
  <si>
    <t>建设防渗渠总长度4.4km、配套建筑物5座，保留建筑物3座。改善灌溉面积8.0万亩的供水条件，供水面积0.15万亩，设计流量7.0-0.6m³/s。</t>
  </si>
  <si>
    <t>项目建成后，可以有效提高水资源利用率，扩大灌溉面积，补齐农业生产短板,助力乡村振兴。</t>
  </si>
  <si>
    <t>2025-653224-0013</t>
  </si>
  <si>
    <t>洛浦县恰尔巴格镇阿依玛克村等3个村防渗渠改造建设项目</t>
  </si>
  <si>
    <t>洛浦县恰尔巴格镇阿依玛克村、恰尔巴格村、吾斯唐村</t>
  </si>
  <si>
    <t>建设防渗渠长度5.68km，配套建筑物52座，灌溉面积0.42万亩，设计流量0.3～1.20m³/s。其中：阿依玛克村防渗改造2.152km，配套建筑物19座；恰尔巴格村防渗改造2.611km，配套建筑物25座；吾斯唐村防渗改造0.917km，配套建筑物8座。</t>
  </si>
  <si>
    <t>2025-653224-0014</t>
  </si>
  <si>
    <t>洛浦县恰尔巴格镇巴什格加村等4个村防渗渠建设项目</t>
  </si>
  <si>
    <t>洛浦县恰尔巴格镇巴什格加村、阿亚格格加村、加依托格拉克村、格加喀尔克村</t>
  </si>
  <si>
    <t>建设防渗渠长度7.28km，配套建筑物97座，灌溉面积1.525万亩，设计流量0.22～1.35m³/s。其中：巴什格加村防渗改造2.044km，设计流量0.22-0.49m³/s，节制分水闸27座，农桥5座；阿亚格格加村防渗改造2.77km，设计流量0.43-0.65m³/s，节制分水闸28座，农桥12座；加依托格拉克村防渗改造1.603km，设计流量1.3m³/s，节制分水闸10座，农桥6座；格加喀尔克村防渗改造0.863km，设计流量1.3m³/s，节制分水闸2座，农桥6座；跌水1座。</t>
  </si>
  <si>
    <t>2025-653224-0015</t>
  </si>
  <si>
    <t>洛浦县恰尔巴格镇古勒巴格村等2个村防渗渠改造建设项目</t>
  </si>
  <si>
    <t>洛浦县恰尔巴格镇古勒巴格村、铁热克艾日克村</t>
  </si>
  <si>
    <t>建设防渗渠长度6.648km，配套建筑物60座，灌溉面积0.58万亩，设计流量0.28～1.30m³/s。其中：古勒巴格村防渗改造1.418km，配套建筑物12座；铁热克艾日克村防渗改造5.230km，配套建筑物48座；</t>
  </si>
  <si>
    <t>2025-653224-0016</t>
  </si>
  <si>
    <t>洛浦县恰尔巴格镇总干渠防渗改造建设项目（上段、下段）</t>
  </si>
  <si>
    <t>建设5.78km渠道及5座节制分水闸、7座桥。共灌溉面积15.6万亩，设计流量8.0m³/s。</t>
  </si>
  <si>
    <t>2025-653224-0017</t>
  </si>
  <si>
    <t>洛浦县多鲁镇阿特什墩村防渗渠建设项目</t>
  </si>
  <si>
    <t>洛浦县多鲁镇阿特什墩村</t>
  </si>
  <si>
    <t>建设防渗渠总长度9.50km。配套建筑物58座。灌溉面积0.53万亩，设计流量1.5-0.5m³/s。</t>
  </si>
  <si>
    <t>2025-653224-0018</t>
  </si>
  <si>
    <t>洛浦县多鲁镇塘玛合尼村等4个村支渠防渗建设项目</t>
  </si>
  <si>
    <t>洛浦县多鲁镇塘玛合尼村、塔尕其艾日克村、硝尔阔台克村、巴格其村</t>
  </si>
  <si>
    <t>建设防渗渠总长5.878km，配套改造渠系建筑物79座，其中改造节制双分水闸7座、节制单分水闸32座、单分水闸13座、农桥27座。渠道灌溉面积0.38万亩，设计流量1.6-0.7m³/s。其中：唐玛合尼村防渗改造1.153km，配套建筑物38座；硝尔阔台克村防渗改造1.231km，配套建筑物6座；塔尕其艾日克村防渗改造1.802km，配套建筑物22座；巴格其村防渗改造1.692km，配套建筑物13座。</t>
  </si>
  <si>
    <t>2025-653224-0019</t>
  </si>
  <si>
    <t>洛浦县东西片区水厂水源改造项目</t>
  </si>
  <si>
    <t>洛浦县西片区三乡供水站、山普鲁镇水厂、多鲁镇水厂、洛浦镇水厂</t>
  </si>
  <si>
    <t>新打机井5眼，2眼井深150米，3眼井深120米；水泵7套；变压器4台；软启动柜7套；泵房（砖混结构）共计80平方米。</t>
  </si>
  <si>
    <t>眼</t>
  </si>
  <si>
    <t>项目建成后，有效改善目前供水量不足的现状，提高供水保证率。</t>
  </si>
  <si>
    <t>2025-653224-0020</t>
  </si>
  <si>
    <t>洛浦县杭桂镇防沙治沙场外供水配套建设项目</t>
  </si>
  <si>
    <t>洛浦县杭桂镇和佳新村、霍热孜托格拉克村、扎滚艾日克村</t>
  </si>
  <si>
    <t>新建防渗渠长度8.10km级配套建筑物，灌溉面积1.52万亩，设计流量5.0m³/s。主要供水防沙治沙及引洪生态林灌溉。</t>
  </si>
  <si>
    <t>项目建成后，可以有效提高水资源利用率，改善生态系统平衡和稳定，助力乡村全面振兴。</t>
  </si>
  <si>
    <t>2025-653224-0021</t>
  </si>
  <si>
    <t>洛浦县拜什托格拉克乡防沙治沙场外供水配套建设项目</t>
  </si>
  <si>
    <t>洛浦县拜什托格拉克乡亚阔恰村、拜什托格拉克村</t>
  </si>
  <si>
    <t>建设新建防渗渠长度3.5km，配套沉砂池蓄一座，库容7.0万方，泵站一座，供水主管道5.0km。灌溉面积1.0万亩，设计流量1.0m³/s。</t>
  </si>
  <si>
    <t>2025-653224-0022</t>
  </si>
  <si>
    <t>洛浦县农业园区防沙治沙场外供水配套建设项目</t>
  </si>
  <si>
    <t>洛浦县农业园区</t>
  </si>
  <si>
    <t>新建渠道4.15km，新建沉砂池9.5万 m³，新建泵站1座，主干管5.2km。</t>
  </si>
  <si>
    <t>2025-653224-0023</t>
  </si>
  <si>
    <t>和田地区洛浦县抗旱应急水源恢复工程</t>
  </si>
  <si>
    <t>恢复抗旱应急水源77处，包括机电井更新配套供电设施等附属设备。</t>
  </si>
  <si>
    <t>项目建成后，可以有效提高水资源利用率，解决春季灌溉缺水问题，保障项目区农业发展。</t>
  </si>
  <si>
    <t>2025-653224-0024</t>
  </si>
  <si>
    <t>和田地区玉龙喀什河灌区沉沙调节池配套供水渠工程</t>
  </si>
  <si>
    <t>2025.03-2025.10</t>
  </si>
  <si>
    <t>配套供水渠设计流量为40.80m³/s，加大流量为46.98m³/s。建筑物主体采用自流明渠，防渗型式采用复合土工膜（一布一膜），表面采用现浇混凝土面板衬砌防护，渠道全长约1.61km，底宽4.5m，边坡1:2.5，其中GSQ0+872.96~GSQ1+356.96 为跨越玉龙喀什河段，采用渡槽型式，渡槽净长484.00m，渡槽上游布置一处陡坡衔接上游渠道与渡槽间的落差。</t>
  </si>
  <si>
    <t>2025-653224-0025</t>
  </si>
  <si>
    <t>洛浦县恰尔巴格镇玛丽艳新村等5个村粮食提升基础设施配套建设项目</t>
  </si>
  <si>
    <t>洛浦县恰尔巴格镇巴什苏尕克库木村、阿亚格苏尕克库木村、玛丽艳新村、伯克艾日克村、阿尔克吾斯塘村</t>
  </si>
  <si>
    <t>新建沉沙调节池一座，池容100万m³，为满足玛丽艳片区及杭桂镇片区5.46万亩地用水需求，解决高标准农田的缺水问题，新建进水闸一座 ，新建0.64km引水渠及相关配套工程。</t>
  </si>
  <si>
    <t>座</t>
  </si>
  <si>
    <t>提高灌区水源调蓄能力，有效节水1.4万立方米，沉砂100万立方米，推进高效节水，节约灌溉水量。</t>
  </si>
  <si>
    <t>2025-653224-0026</t>
  </si>
  <si>
    <t>洛浦县布亚干渠防渗改造项目</t>
  </si>
  <si>
    <t>洛浦县布亚乡</t>
  </si>
  <si>
    <t>防渗改造长度10.6公里及附属配套设施。</t>
  </si>
  <si>
    <t>公里</t>
  </si>
  <si>
    <t>控制灌溉面积3.2万亩，有效提高水资源利用率，扩大灌溉面积，补齐农业生产短板,助力乡村振兴。</t>
  </si>
  <si>
    <t>2025-653224-0027</t>
  </si>
  <si>
    <t>洛浦县布亚干渠延伸工程</t>
  </si>
  <si>
    <t>新建渠道5.7公里及附属配套设施。</t>
  </si>
  <si>
    <t>控制灌溉面积2.6万亩，有效提高水资源利用率，扩大灌溉面积，补齐农业生产短板,助力乡村振兴。</t>
  </si>
  <si>
    <t>2025-653224-0028</t>
  </si>
  <si>
    <t>洛浦县农村公路提升改造建设项目</t>
  </si>
  <si>
    <t>2025.03-2025.07</t>
  </si>
  <si>
    <t>修建道路全长40.7km，公路等级为四级公路，建设内容包括：路基工程、路面工程、桥涵工程、交通安全及附属设施工程。</t>
  </si>
  <si>
    <t>项目建成后，改善当地交通基础设施，助力巩固脱贫攻坚，优化产业就业，推进乡村振兴。</t>
  </si>
  <si>
    <t>2025-653224-0029</t>
  </si>
  <si>
    <t>洛浦县阿其克乡—比来勒克村道路建设项目</t>
  </si>
  <si>
    <t>洛浦县阿其克乡</t>
  </si>
  <si>
    <t>修建道路全长13.5km，公路等级为四级公路，路基宽度为6.5m/4m，路面宽度为6m/3.5m，新建桥梁2座，建设内容包括：路基工程、路面工程、桥涵工程、交通安全及附属设施工程。</t>
  </si>
  <si>
    <t>2025-653224-0030</t>
  </si>
  <si>
    <t>洛浦县洛浦镇布拉克曲凯村污水处理项目</t>
  </si>
  <si>
    <t>新建排水管道总长度24038m（其中：DN110压力排水管道910m，DN75压力排水管道710m，DN110重力排水管道4910m,DN225重力排水管道7276m，DN315重力排水管道9750m），混凝土检查井745座、沉泥井3座、消能井3座、一体化泵站3座。</t>
  </si>
  <si>
    <t>m</t>
  </si>
  <si>
    <t>洛浦县洛浦镇人民政府</t>
  </si>
  <si>
    <t>和田地区生态环境局洛浦县分局</t>
  </si>
  <si>
    <t>亚森·艾尼</t>
  </si>
  <si>
    <t>提高农村生活污水治理率和治理水平，持续改善农村人居环境。</t>
  </si>
  <si>
    <t>2025-653224-0031</t>
  </si>
  <si>
    <t>洛浦县洛浦镇塔盘村农村污水治理项目</t>
  </si>
  <si>
    <t>洛浦县洛浦镇塔盘村</t>
  </si>
  <si>
    <t>排水工程主管道DN300排水管网6055m、DN150排水管网63m，管材采用HDPE双壁波纹管，管壁环刚度≥8KN/㎡，接口采用承插式柔性橡胶圈接口，DN110排水管网1620m、DN500钢筋砼套管7m；钢筋砼污水井225座；路面破坏拆除及恢复面积14822㎡；成品污水提升泵站一座（直径2000mm，高度5100mm，HMPP高模量聚丙烯，三层缠绕工艺，厚度≥50mm。）</t>
  </si>
  <si>
    <t>2025-653224-0032</t>
  </si>
  <si>
    <t>洛浦县洛浦镇阿恰勒村、幸福村污水处理项目</t>
  </si>
  <si>
    <t>洛浦县洛浦镇阿恰勒村、幸福村</t>
  </si>
  <si>
    <t>新建排水管网共计22643.00m，其中：污水管道DN300长度19015.00m；压力排水管DN200长度2945.00m；压力排水管DN150长度683.00m；污水检查井833座；压力管井24座；路面破坏拆除及恢复44525.00㎡（沥青混凝土路面）；污水提升泵站（小）3座；排水管DN110长度6670.00m,DN500钢筋砼套管10m。</t>
  </si>
  <si>
    <t>2025-653224-0033</t>
  </si>
  <si>
    <t>洛浦县洛浦镇多鲁吐格曼贝希村农村生活污水治理工程</t>
  </si>
  <si>
    <t>洛浦县洛浦镇多鲁吐格曼贝希村</t>
  </si>
  <si>
    <t>排水工程主管道DN300排水管网为8620m，DN200压力排水管1864m，DN110排水管网为2896m，预制混凝土井432座；路面破坏拆除及恢复面积26940㎡；成品污水提升泵站二座（直径2000mm，高度5800mm，HMPP高模量聚丙烯，三层缠绕工艺，厚度≥50mm。）</t>
  </si>
  <si>
    <t>2025-653224-0034</t>
  </si>
  <si>
    <t>洛浦县洛浦镇库尔干村农村污水治理项目</t>
  </si>
  <si>
    <t>洛浦县洛浦镇库尔干村</t>
  </si>
  <si>
    <t>排水工程主管道DN250排水管网6001m、DN315排水管网4403m、DN400排水管网997m，预制混凝土井432座327座；路面破坏拆除及恢复面积21000㎡；成品污水提升泵2座</t>
  </si>
  <si>
    <t>2025-653224-0035</t>
  </si>
  <si>
    <t>洛浦县山普鲁镇先拜巴扎村壮大村集体经济建设项目</t>
  </si>
  <si>
    <t>洛浦县山普鲁镇先拜巴扎村</t>
  </si>
  <si>
    <t>新建创业小市场2栋，框架结构，地上2层，配套水、电、暖等附属设施。</t>
  </si>
  <si>
    <t>栋</t>
  </si>
  <si>
    <t>洛浦县山普鲁镇人民政府</t>
  </si>
  <si>
    <t>芒力科·艾赛提</t>
  </si>
  <si>
    <t>少数民族发展资金</t>
  </si>
  <si>
    <t>项目建成后，壮大村集体经济，同时有效带动脱贫人口（含监测对象）就业创业增收，持续巩固脱贫攻坚成果，助力乡村全面振兴。</t>
  </si>
  <si>
    <t>2025-653224-0036</t>
  </si>
  <si>
    <t>洛浦县山普鲁镇阔塔孜兰干村土地碎片化整治工程</t>
  </si>
  <si>
    <t>洛浦县山普鲁镇阔塔孜兰干村</t>
  </si>
  <si>
    <t>对山普鲁镇阔塔孜兰干村800亩土地进行碎片化整治，设置首部1座，沉沙池1座，配套附属设施。</t>
  </si>
  <si>
    <t>通过土地碎片化治理，整合土地资源，促进土地流转，由“零”变“整”，提高农作物产量，拓宽群众增收渠道，推动农业规模化发展。</t>
  </si>
  <si>
    <t>2025-653224-0037</t>
  </si>
  <si>
    <t>洛浦县山普鲁镇英巴格村等2个村2025年中央财政支、斗渠防渗改造以工代赈项目</t>
  </si>
  <si>
    <t>洛浦县山普鲁镇英巴格村、博斯坦库勒村</t>
  </si>
  <si>
    <t>本项目区改建渠道1条，总长3.98km，设计流量为0.75～1.2m³/s，配套完善渠系建筑物21座（不含保留建筑物3座），其中节制闸7座，分水闸7 座、农桥6座、交通桥1座</t>
  </si>
  <si>
    <t>以工代赈资金</t>
  </si>
  <si>
    <t>2025-653224-0038</t>
  </si>
  <si>
    <t>洛浦县山普鲁镇防护林水利配套以工代赈项目（一期）</t>
  </si>
  <si>
    <t>洛浦县山普鲁镇</t>
  </si>
  <si>
    <t>本项目改建防渗渠道4条，总长度7.732km，设计流量为0.05-0.56m³/s，新建配套渠系建筑物3座，其中水闸1座、农桥1座、圆管涵1座。</t>
  </si>
  <si>
    <t>2025-653224-0039</t>
  </si>
  <si>
    <t>洛浦县山普鲁镇防护林水利配套以工代赈项目（二期）</t>
  </si>
  <si>
    <t>本项目改建防渗渠道5条，总长度7.645km；设计流量为0.05-0.56m³/s，新建配套渠系建筑物3座，其中水闸1座、圆管涵2座</t>
  </si>
  <si>
    <t>2025-653224-0040</t>
  </si>
  <si>
    <t>洛浦县山普鲁镇防护林水利配套以工代赈项目（三期）</t>
  </si>
  <si>
    <t>本项目改建防渗渠道4条，总长度5.066km，设计流量为0.05-0.56m³/s。其中支渠1条，长度为584m，斗渠3条，长度为4482m，新建配套渠系建筑物1座。</t>
  </si>
  <si>
    <t>2025-653224-0041</t>
  </si>
  <si>
    <t>洛浦县纳瓦乡巴什尕帕村、诺布依村、库木巴格村等3个村防渗渠建设以工代赈项目</t>
  </si>
  <si>
    <t>2025.04-2025.07</t>
  </si>
  <si>
    <t>洛浦县纳瓦乡巴什尕帕村、诺布依村、库木巴格村</t>
  </si>
  <si>
    <t>纳瓦乡诺布依村、库木巴格村、巴什尕帕村改建斗渠4.68km，设计流量为0.3～0.8m³/s，配套相应渠系建筑物。</t>
  </si>
  <si>
    <t>洛浦县纳瓦乡人民政府</t>
  </si>
  <si>
    <t>帕提古丽·阿布都拉</t>
  </si>
  <si>
    <t>2025-653224-0042</t>
  </si>
  <si>
    <t>洛浦县纳瓦乡2025年0.32万亩农田设施配套建设项目</t>
  </si>
  <si>
    <t>洛浦县纳瓦乡阿恰墩村、阿亚格尕帕村、纳瓦村、诺布依村、英巴格村</t>
  </si>
  <si>
    <t>总建设面积0.32万亩（水浇地），建设内容主要包括田块修筑工程、灌溉工程、农田输配电工程，具体建设内容如下：
（1）修筑工程
本次实施田块修筑总面积3634.45亩。
（2）灌溉与排水工程（灌溉工程）
主要建设内容包括：新建高效节水面积3375.89亩，共划分5个滴灌系统（双系统2座，单系统1座）；新建连接渠200m；沉砂池及清水池3座；砖混结构泵房3座；自动反冲洗网式过滤器5套；离心泵5台；施肥箱5套；变频启动柜5套；
（3）农田输配电工程
农田输配电工程，根据附近高压线的线路负荷、路径等，经与电力部门沟通后，新架设10KV导线1.72km，项目区共配套变压器5套。</t>
  </si>
  <si>
    <t>项目的实施，可改善项目区灌溉条件，提高水资源利用率和土地利用率，防止水土流失，增强抗御自然灾害的能力，进一步改善生态环境和农业生产条件，使农田达到稳产、高产农田标准，</t>
  </si>
  <si>
    <t>提升农田灌溉效率，提高农作物产量，拓宽群众增收渠道，推动农业规模化发展。</t>
  </si>
  <si>
    <t>2025-653224-0043</t>
  </si>
  <si>
    <t>洛浦县恰尔巴格镇古勒巴格村示范村提升改造项目</t>
  </si>
  <si>
    <t>洛浦县恰尔巴格镇古勒巴格村</t>
  </si>
  <si>
    <t>实施231户群众庭院整治、改厨改厕、三区分离、住房改造、节能改造。</t>
  </si>
  <si>
    <t>洛浦县恰尔巴格镇人民政府</t>
  </si>
  <si>
    <t>依明托乎提·艾合买提</t>
  </si>
  <si>
    <t>项目建成后，着力改善村容村貌，美化居住环境，助力乡村全面振兴。</t>
  </si>
  <si>
    <t>2025-653224-0044</t>
  </si>
  <si>
    <t>洛浦县恰尔巴格镇铁热克艾日克村等4个村农田设施配套建设项目</t>
  </si>
  <si>
    <t>洛浦县恰尔巴格镇铁热克艾日克村、古勒巴格村、奥克其村、库木兰干村</t>
  </si>
  <si>
    <t>总建设面积606.5亩（水浇地），建设内容主要包括田块修筑工程、灌溉工程、农田输配电工程。</t>
  </si>
  <si>
    <t>2025-653224-0045</t>
  </si>
  <si>
    <t>洛浦县恰尔巴格镇阿依丁库勒村等3个村防渗渠建设以工代赈项目</t>
  </si>
  <si>
    <t>洛浦县恰尔巴格镇巴什格加村、阿亚格格加村、阿依丁库勒村</t>
  </si>
  <si>
    <t>恰尔巴格镇防渗改建渠道3.94km，设计流量为0.3-1.5m³/s，配套相应渠系建筑物。</t>
  </si>
  <si>
    <t>2025-653224-0046</t>
  </si>
  <si>
    <t>洛浦县多鲁镇2025年1.03万亩农田设施配套建设项目</t>
  </si>
  <si>
    <t>洛浦县多鲁镇</t>
  </si>
  <si>
    <t>总建设面积1.03万亩（水浇地），建设内容主要包括田块修筑工程、灌溉工程、农田输配电工程，具体建设内容如下：
（1）田块修筑工程
本次实施田块修筑总面积10694.03亩。
（2）灌溉与排水工程（灌溉工程）
主要建设内容包括：新建高效节水面积10694.03亩，共划分13个滴灌系统（双系统4座，单系统5座）；新建连接渠600m；沉砂池及清水池9座；砖混结构泵房9座；自动反冲洗网式过滤器13套；离心泵13台；施肥箱13套；变频启动柜13套；
（3）农田输配电工程
农田输配电工程，根据附近高压线的线路负荷、路径等，经与电力部门沟通后，新架设10KV导线1.62km，项目区共配套变压器9套。</t>
  </si>
  <si>
    <t>洛浦县多鲁镇人民政府</t>
  </si>
  <si>
    <t>麦提喀斯木·伊敏托合提</t>
  </si>
  <si>
    <t>2025-653224-0047</t>
  </si>
  <si>
    <t>洛浦县多鲁镇光明村水利设施配套建设以工代赈项目</t>
  </si>
  <si>
    <t>洛浦县多鲁镇光明村</t>
  </si>
  <si>
    <t>改建斗渠共计1条，总长5.2km，设计流量为0.5-0.8m³/s，配套相应渠系建筑物。</t>
  </si>
  <si>
    <t>2025-653224-0048</t>
  </si>
  <si>
    <t>洛浦县多鲁镇托格拉艾日克村水利设施配套建设以工代赈项目</t>
  </si>
  <si>
    <t>洛浦县多鲁镇托格拉艾日克村</t>
  </si>
  <si>
    <t>本工程涉及洛浦县多鲁镇托格拉艾日克村，改建斗渠共计1条，总长4.5km，设计流量为0.5-0.8m³/s，配套相应渠系建筑物。</t>
  </si>
  <si>
    <t>2025-653224-0049</t>
  </si>
  <si>
    <t>洛浦县多鲁镇喀瓦图格曼村等3个村水利设施配套建设以工代赈项目</t>
  </si>
  <si>
    <t>洛浦县多鲁镇喀瓦图格曼村、英阔台买村、墩吾斯塘村</t>
  </si>
  <si>
    <t>本工程涉及洛浦县多鲁镇喀瓦图格曼村、英阔台买村、墩吾斯塘村，改建斗渠共计3条，总长4.8km，设计流量为0.5-0.8m³/s，配套相应渠系建筑物。</t>
  </si>
  <si>
    <t>2025-653224-0050</t>
  </si>
  <si>
    <t>洛浦县多鲁镇加朗艾日克村等2个村水利设施配套建设以工代赈项目</t>
  </si>
  <si>
    <t>洛浦县多鲁镇加朗艾日克村、库依肉克艾日克村</t>
  </si>
  <si>
    <t>改建斗渠共计2条，总长4.9km，设计流量为0.5-0.8m³/s，配套相应渠系建筑物。</t>
  </si>
  <si>
    <t>2025-653224-0051</t>
  </si>
  <si>
    <t>洛浦县多鲁镇巴什央都玛村等2个村水利设施配套建设以工代赈项目</t>
  </si>
  <si>
    <t>洛浦县多鲁镇巴什央都玛村、塔吾尕孜村</t>
  </si>
  <si>
    <t>本工程涉及洛浦县多鲁镇巴什央都玛村、塔吾尕孜村2个村，共改建斗渠共计2条，总长4.8km，设计流量为0.5-0.8m³/s，配套相应渠系建筑物。</t>
  </si>
  <si>
    <t>2025-653224-0052</t>
  </si>
  <si>
    <t>洛浦县多鲁镇硝尔阔台克村水利设施配套建设以工代赈项目</t>
  </si>
  <si>
    <t>洛浦县多鲁镇硝尔阔台克村</t>
  </si>
  <si>
    <t>本工程涉及洛浦县多鲁镇硝尔阔台克村，改建斗渠共计1条，总长4.6km，设计流量为0.5-0.8m³/s，配套相应渠系建筑物。</t>
  </si>
  <si>
    <t>2025-653224-0053</t>
  </si>
  <si>
    <t>洛浦县杭桂镇2025年0.63万亩农田设施配套建设项目</t>
  </si>
  <si>
    <t>洛浦县杭桂镇阿尔喀依来克村、白杨村、杭桂镇集体、康托喀依村、欧吐拉艾日克村、其木吾斯唐村、琼库尔艾日克村、热合曼普尔村、吾斯塘乌其村、向阳村、英巴格村</t>
  </si>
  <si>
    <t>总建设面积0.63万亩（水浇地），建设内容主要包括田块修筑工程、灌溉工程、农田输配电工程，具体建设内容如下：
（1）田块修筑工程
本次实施田块修筑总面积7008.82亩。
（2）灌溉与排水工程（灌溉工程）
主要建设内容包括：新建高效节水面积7008.15亩，共划分8个滴灌系统（双系统3座，单系统2座）；新建连接渠600m；沉砂池及清水池5座；砖混结构泵房5座；自动反冲洗网式过滤器8套；离心泵8台；施肥箱8套；变频启动柜8套；
（3）农田输配电工程
农田输配电工程，根据附近高压线的线路负荷、路径等，经与电力部门沟通后，新架设10KV导线1.32km，项目区共配套变压器5套。</t>
  </si>
  <si>
    <t>2025-653224-0054</t>
  </si>
  <si>
    <t>洛浦县杭桂镇热合曼普尔村等2个村农村生活污水治理项目</t>
  </si>
  <si>
    <t>洛浦县杭桂镇热合曼普尔村、幸福村</t>
  </si>
  <si>
    <t>新建排水管道长度21.75km，其中de400（40公分的主管道）排水管道长度7.54km，聚乙烯PE100管（16公分泵站出水压力排管）2.8km，de315排水管道长度10.98km，de300II级钢筋混凝土管 0.22km，de400II级钢筋混凝土管0.21km，新建UPVC-De110支管（户-井支管）9.33km，新建污水检查井658座，沉泥井19座，压力排水检查井（压力管道）14座，一体化提升泵站1座（40立方每小时），30立方米钢筋混凝土化粪池1座（幸福村东北角8户），道路恢复面积33768.00㎡。</t>
  </si>
  <si>
    <t>2025-653224-0055</t>
  </si>
  <si>
    <t>洛浦县杭桂镇托万皮切克其村等2个村农村生活污水治理项目</t>
  </si>
  <si>
    <t>洛浦县杭桂镇托万皮切克其村、塔盘村</t>
  </si>
  <si>
    <t>新建排水管道长度14.00km，其中de400排水管道（40公分的主管道）长度3.1km，de400排水管道（16公分泵站出水压力排管）长度0.5km，de315排水管道长度8.4km，聚乙烯PE100管1.7km,de300II级钢筋混凝土管0.1km,de400II级钢筋混凝土管0.2km，新建UPVC-De110支管（户-井支管）5.94km,新建污水检查井422座，沉泥井19座,压力排水检查井9座，φ2000成品一体化提升泵站1座（25立方每小时）,道路恢复面积25200.00㎡。</t>
  </si>
  <si>
    <t>2025-653224-0056</t>
  </si>
  <si>
    <t>洛浦县杭桂镇库木巴格村壮大村集体经济建设项目</t>
  </si>
  <si>
    <t>洛浦县杭桂镇库木巴格村</t>
  </si>
  <si>
    <t>新建创业小市场1栋，框架结构，地上2层，配套水、电、暖等附属设施。</t>
  </si>
  <si>
    <t>2025-653224-0057</t>
  </si>
  <si>
    <t>洛浦县杭桂镇吾斯塘乌其村等3个村水渠改建项目</t>
  </si>
  <si>
    <t>改建</t>
  </si>
  <si>
    <t>洛浦县杭桂镇吾斯塘乌其村、英巴格村、阿亚格苏尕克库木村</t>
  </si>
  <si>
    <t>吾斯塘乌其村5小队改建斗渠长度1.502km，渠道设计流量为0.8m³，修建10座分水闸、5座农桥，可控制灌溉面积为1200亩。英巴格村改建土渠1km，渠道设计流量为0.8m³，修建4座水闸、2座农桥。阿亚格苏尕克库木村改建斗渠土渠3.8km，渠道设计流量为0.8m³，其中一斗渠土渠1.5km，二斗渠土渠0.8km，三斗渠土渠1.5km。</t>
  </si>
  <si>
    <t>2025-653224-0058</t>
  </si>
  <si>
    <t>洛浦县杭桂镇霍热孜托格拉克村防渗渠改建2025年中央财政以工代赈项目（一期）</t>
  </si>
  <si>
    <t>2025.04-2025.06</t>
  </si>
  <si>
    <t>洛浦县杭桂镇霍热孜托格拉克村</t>
  </si>
  <si>
    <t>改建渠道防渗渠总长度2.89km，渠道设计流量为0.12～0.25m³/s，配套相应渠系建筑物。</t>
  </si>
  <si>
    <t>2025-653224-0059</t>
  </si>
  <si>
    <t>洛浦县杭桂镇霍热孜托格拉克村防渗渠改建2025年中央财政以工代赈项目（二期）</t>
  </si>
  <si>
    <t>改建渠道防渗渠总长度 2.85km，渠道设计流量为 0.12～0.25m³/s，配套相应渠系建筑物。</t>
  </si>
  <si>
    <t>2025-653224-0060</t>
  </si>
  <si>
    <t>洛浦县拜什托格拉克乡特色沙产业荒漠生态修复项目（二期）</t>
  </si>
  <si>
    <t>新建10kv输电线路27km及配套电力设备；新建23眼机电井，井深140m，井孔直径采用700mm；新建水利配套设施，包括首部及管理用房、滴灌系统地埋管道；新铺沙砾路16.118km（主路6米，辅路4米），实施10490.142亩沙漠化土地治理。</t>
  </si>
  <si>
    <t>km/眼</t>
  </si>
  <si>
    <t>27/23</t>
  </si>
  <si>
    <t>2025-653224-0061</t>
  </si>
  <si>
    <t>洛浦县拜什托格拉克乡特色沙产业荒漠生态修复项目（三期）</t>
  </si>
  <si>
    <t>建设内容主要包括灌溉管网工程、田间道路工程、农田输配电工程，实施16560亩沙漠化土地治理。</t>
  </si>
  <si>
    <t>项目建成后，土地分配给村集体壮大村集体经济，同时不断改善生态环境。</t>
  </si>
  <si>
    <t>2025-653224-0062</t>
  </si>
  <si>
    <t>洛浦县拜什托格拉克乡拜什托格拉克村水利设施配套建设以工代赈项目</t>
  </si>
  <si>
    <t>洛浦县拜什托格拉克乡拜什托格拉克村</t>
  </si>
  <si>
    <t>防渗改建渠道5.209km，设计流量为 0.3～ 1m³/s，配套相应渠系建筑物。</t>
  </si>
  <si>
    <t>2025-653224-0063</t>
  </si>
  <si>
    <t>洛浦县阿其克乡吾鲁格拜勒村生活污水治理项目</t>
  </si>
  <si>
    <t>洛浦县阿其克乡吾鲁格拜勒村</t>
  </si>
  <si>
    <t>阿其克乡吾鲁格拜勒村104户农户的生活污水排污管道及设备安装，配套相关附属设施。</t>
  </si>
  <si>
    <t>洛浦县阿其克乡人民政府</t>
  </si>
  <si>
    <t>巴图尔·麦麦提敏</t>
  </si>
  <si>
    <t>2025-653224-0064</t>
  </si>
  <si>
    <t>洛浦县阿其克乡比来勒克村生活污水治理项目</t>
  </si>
  <si>
    <t>洛浦县阿其克乡比来勒克村</t>
  </si>
  <si>
    <t>比来勒克村147户农户的生活污水排污管道及设备安装，配套相关附属设施。</t>
  </si>
  <si>
    <t>2025-653224-0065</t>
  </si>
  <si>
    <t>洛浦县山普鲁镇喀拉克尔村等6个村农村污水治理项目</t>
  </si>
  <si>
    <t>2025.03-2025.08</t>
  </si>
  <si>
    <t>洛浦县山普鲁镇喀拉克尔村、阿亚格比孜里村、欧吐拉比孜里村、巴什比孜里村、喀拉央塔克村、喀孜米勒克村</t>
  </si>
  <si>
    <t>新建d200-d300-d400排水主管道总长度43.03km；新建的d150UPVC排水支管24.825km；新建预制钢筋砼圆形排水检查井D1250mm1410座；拆除及恢复路面86060㎡。此项目污水处理工艺采取厌氧+人工实地生态系统模式。</t>
  </si>
  <si>
    <t>2025-653224-0066</t>
  </si>
  <si>
    <t>洛浦县2025年产业区管理委员会温室大棚改造建设项目</t>
  </si>
  <si>
    <r>
      <rPr>
        <sz val="12"/>
        <rFont val="宋体"/>
        <charset val="134"/>
        <scheme val="minor"/>
      </rPr>
      <t>改造</t>
    </r>
    <r>
      <rPr>
        <sz val="12"/>
        <rFont val="Times New Roman"/>
        <charset val="134"/>
      </rPr>
      <t>197</t>
    </r>
    <r>
      <rPr>
        <sz val="12"/>
        <rFont val="宋体"/>
        <charset val="134"/>
      </rPr>
      <t>座老旧温室大棚，主要维修包括棉被、棚膜、卡簧卡槽、后坡、耳房及排泄系统等。</t>
    </r>
  </si>
  <si>
    <t>洛浦县产业区管理委员会</t>
  </si>
  <si>
    <t>董少军</t>
  </si>
  <si>
    <t>项目建成后，可以有效提高大棚使用率，拓宽群众增收渠道，推动农业规模化发展。</t>
  </si>
  <si>
    <t>2025-653224-0067</t>
  </si>
  <si>
    <t>洛浦县戈壁设施农业配套建设项目</t>
  </si>
  <si>
    <t>占地面积5000亩，在防沙治沙规划区内吐和高速东北侧道路、电力、水源等配套设施建设。</t>
  </si>
  <si>
    <t>项目建成后，有效拓宽群众增收渠道，推动农业规模化发展，助力乡村全面振兴。</t>
  </si>
  <si>
    <t>2025-653224-0068</t>
  </si>
  <si>
    <t>洛浦县农副产品批发交易中心建设项目</t>
  </si>
  <si>
    <t>洛浦县工业园区</t>
  </si>
  <si>
    <t>总建筑面积9481.32㎡，其中：新建仓库1座2670.93㎡，地上一层，门式钢架结构；冷库1座3076.54㎡，地上一层，门式钢架结构；简易交易棚18栋2678㎡，地上一层，门式钢架结构；检验检疫中心1座101.47㎡、农副产品交易大厅1座378.95㎡、消防水池1座575.43㎡，配套相关附属设施。</t>
  </si>
  <si>
    <t>㎡</t>
  </si>
  <si>
    <t>项目建成后，可解决农贸市场功能配套不齐全问题，同时有效带动脱贫人口（含监测对象）就业创业增收，持续巩固脱贫攻坚成果，助力乡村全面振兴。</t>
  </si>
  <si>
    <t>2025-653224-0069</t>
  </si>
  <si>
    <t>洛浦县食用菌补链、强链产业培育项目</t>
  </si>
  <si>
    <t>为已建成的1900座食用菌出菇棚配套净化车间和84座二级育菌培养棚恒温降温、通风等设备及附属设施配套。</t>
  </si>
  <si>
    <t>套</t>
  </si>
  <si>
    <t>项目建成后，有效带动脱贫人口（含监测对象）就业创业增收，持续巩固脱贫攻坚成果，助力乡村全面振兴。</t>
  </si>
  <si>
    <t>2025-653224-0070</t>
  </si>
  <si>
    <t>洛浦县2024年服装加工设备购置项目</t>
  </si>
  <si>
    <t>洛浦县北京工业园区</t>
  </si>
  <si>
    <t>采购全自动智能缝制生产线一条，集进料、裁剪、缝制、装商标、剪线、折叠和收料等工序高度集中的自动化设备。主生产线基本参数：6800*3200*1750mm
设备功率：380V、8kw
设备设计效率：6s/pcs
设备共8工位，缝裆部、缝大腿部、缝腰部、前后拼接等工艺。</t>
  </si>
  <si>
    <t>洛浦县商工局</t>
  </si>
  <si>
    <t>麦麦提明·麦吐送</t>
  </si>
  <si>
    <t>产业</t>
  </si>
  <si>
    <t>就业</t>
  </si>
  <si>
    <t>乡村建设</t>
  </si>
  <si>
    <t>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</si>
</sst>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 numFmtId="179" formatCode="0.000_ "/>
    <numFmt numFmtId="180" formatCode="0.0000_ "/>
  </numFmts>
  <fonts count="45">
    <font>
      <sz val="11"/>
      <color theme="1"/>
      <name val="宋体"/>
      <charset val="134"/>
      <scheme val="minor"/>
    </font>
    <font>
      <sz val="11"/>
      <name val="方正小标宋简体"/>
      <charset val="134"/>
    </font>
    <font>
      <sz val="12"/>
      <name val="宋体"/>
      <charset val="134"/>
    </font>
    <font>
      <b/>
      <sz val="12"/>
      <name val="黑体"/>
      <charset val="134"/>
    </font>
    <font>
      <b/>
      <sz val="10"/>
      <name val="方正公文楷体"/>
      <charset val="134"/>
    </font>
    <font>
      <sz val="11"/>
      <name val="宋体"/>
      <charset val="134"/>
      <scheme val="minor"/>
    </font>
    <font>
      <sz val="11"/>
      <name val="Times New Roman"/>
      <charset val="134"/>
    </font>
    <font>
      <sz val="24"/>
      <name val="方正小标宋简体"/>
      <charset val="134"/>
    </font>
    <font>
      <b/>
      <sz val="8"/>
      <name val="黑体"/>
      <charset val="134"/>
    </font>
    <font>
      <b/>
      <sz val="11"/>
      <name val="方正公文楷体"/>
      <charset val="134"/>
    </font>
    <font>
      <sz val="12"/>
      <name val="方正公文楷体"/>
      <charset val="134"/>
    </font>
    <font>
      <sz val="10"/>
      <name val="方正公文楷体"/>
      <charset val="134"/>
    </font>
    <font>
      <sz val="12"/>
      <name val="宋体"/>
      <charset val="134"/>
      <scheme val="minor"/>
    </font>
    <font>
      <sz val="12"/>
      <color theme="1"/>
      <name val="宋体"/>
      <charset val="134"/>
      <scheme val="minor"/>
    </font>
    <font>
      <b/>
      <sz val="11"/>
      <name val="黑体"/>
      <charset val="134"/>
    </font>
    <font>
      <sz val="16"/>
      <color rgb="FFFF0000"/>
      <name val="宋体"/>
      <charset val="134"/>
    </font>
    <font>
      <b/>
      <sz val="9"/>
      <name val="黑体"/>
      <charset val="134"/>
    </font>
    <font>
      <b/>
      <sz val="12"/>
      <name val="方正公文楷体"/>
      <charset val="134"/>
    </font>
    <font>
      <b/>
      <sz val="12"/>
      <name val="宋体"/>
      <charset val="134"/>
      <scheme val="minor"/>
    </font>
    <font>
      <sz val="11"/>
      <name val="宋体"/>
      <charset val="134"/>
    </font>
    <font>
      <sz val="10"/>
      <color theme="1"/>
      <name val="方正公文楷体"/>
      <charset val="134"/>
    </font>
    <font>
      <sz val="26"/>
      <name val="方正小标宋简体"/>
      <charset val="134"/>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b/>
      <sz val="9"/>
      <name val="宋体"/>
      <charset val="134"/>
    </font>
    <font>
      <sz val="9"/>
      <name val="宋体"/>
      <charset val="134"/>
    </font>
  </fonts>
  <fills count="3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5" borderId="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0" fillId="0" borderId="0" applyNumberFormat="0" applyFill="0" applyBorder="0" applyAlignment="0" applyProtection="0">
      <alignment vertical="center"/>
    </xf>
    <xf numFmtId="0" fontId="31" fillId="6" borderId="10" applyNumberFormat="0" applyAlignment="0" applyProtection="0">
      <alignment vertical="center"/>
    </xf>
    <xf numFmtId="0" fontId="32" fillId="7" borderId="11" applyNumberFormat="0" applyAlignment="0" applyProtection="0">
      <alignment vertical="center"/>
    </xf>
    <xf numFmtId="0" fontId="33" fillId="7" borderId="10" applyNumberFormat="0" applyAlignment="0" applyProtection="0">
      <alignment vertical="center"/>
    </xf>
    <xf numFmtId="0" fontId="34" fillId="8" borderId="12" applyNumberFormat="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cellStyleXfs>
  <cellXfs count="95">
    <xf numFmtId="0" fontId="0" fillId="0" borderId="0" xfId="0">
      <alignment vertical="center"/>
    </xf>
    <xf numFmtId="10" fontId="0" fillId="0" borderId="0" xfId="0" applyNumberFormat="1">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xf numFmtId="0" fontId="5" fillId="0" borderId="0" xfId="0" applyFont="1" applyFill="1" applyAlignment="1"/>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176" fontId="6"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176" fontId="7" fillId="0" borderId="0" xfId="0" applyNumberFormat="1" applyFont="1" applyFill="1" applyAlignment="1">
      <alignment horizontal="center" vertical="center" wrapText="1"/>
    </xf>
    <xf numFmtId="176" fontId="2" fillId="0" borderId="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176" fontId="15" fillId="0" borderId="0" xfId="0" applyNumberFormat="1" applyFont="1" applyFill="1" applyAlignment="1">
      <alignment horizontal="center" vertical="center" wrapText="1"/>
    </xf>
    <xf numFmtId="176" fontId="14" fillId="0" borderId="1"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2"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8" fontId="18" fillId="0" borderId="1" xfId="0" applyNumberFormat="1" applyFont="1" applyFill="1" applyBorder="1" applyAlignment="1">
      <alignment horizontal="center" vertical="center"/>
    </xf>
    <xf numFmtId="0" fontId="13" fillId="0" borderId="1" xfId="0" applyFont="1" applyBorder="1" applyAlignment="1">
      <alignment horizontal="center" vertical="center"/>
    </xf>
    <xf numFmtId="0" fontId="19" fillId="0" borderId="0" xfId="0" applyFont="1" applyFill="1" applyAlignment="1">
      <alignment horizontal="center" vertical="center" wrapText="1"/>
    </xf>
    <xf numFmtId="178" fontId="4"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80" fontId="12" fillId="0" borderId="1" xfId="0" applyNumberFormat="1" applyFont="1" applyFill="1" applyBorder="1" applyAlignment="1">
      <alignment horizontal="center" vertical="center"/>
    </xf>
    <xf numFmtId="180" fontId="12"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0" fillId="0" borderId="0" xfId="0" applyFont="1" applyFill="1" applyBorder="1" applyAlignment="1"/>
    <xf numFmtId="176" fontId="0" fillId="0" borderId="0" xfId="0" applyNumberFormat="1" applyFont="1" applyFill="1" applyBorder="1" applyAlignment="1"/>
    <xf numFmtId="0" fontId="0" fillId="0" borderId="0" xfId="0" applyFont="1" applyFill="1" applyBorder="1" applyAlignment="1">
      <alignment horizontal="center"/>
    </xf>
    <xf numFmtId="176" fontId="0"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0" fontId="21" fillId="0" borderId="0" xfId="0" applyFont="1" applyFill="1" applyBorder="1" applyAlignment="1">
      <alignment horizontal="center" vertical="center" wrapText="1"/>
    </xf>
    <xf numFmtId="176" fontId="21"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center" wrapText="1"/>
    </xf>
    <xf numFmtId="10" fontId="2" fillId="0" borderId="0" xfId="0" applyNumberFormat="1" applyFont="1" applyFill="1" applyBorder="1" applyAlignment="1">
      <alignment horizontal="left" vertical="center" wrapText="1"/>
    </xf>
    <xf numFmtId="176" fontId="3" fillId="0" borderId="4"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20" fillId="3" borderId="1" xfId="0" applyFont="1" applyFill="1" applyBorder="1" applyAlignment="1">
      <alignment horizontal="center" vertical="center"/>
    </xf>
    <xf numFmtId="178" fontId="20" fillId="4" borderId="1" xfId="0" applyNumberFormat="1" applyFont="1" applyFill="1" applyBorder="1" applyAlignment="1">
      <alignment horizontal="center" vertical="center"/>
    </xf>
    <xf numFmtId="10" fontId="20" fillId="0" borderId="1" xfId="0" applyNumberFormat="1" applyFont="1" applyFill="1" applyBorder="1" applyAlignment="1">
      <alignment horizontal="center" vertical="center"/>
    </xf>
    <xf numFmtId="177" fontId="20" fillId="4" borderId="1" xfId="0" applyNumberFormat="1" applyFont="1" applyFill="1" applyBorder="1" applyAlignment="1">
      <alignment horizontal="center" vertical="center"/>
    </xf>
    <xf numFmtId="10" fontId="2" fillId="0" borderId="0" xfId="0" applyNumberFormat="1" applyFont="1" applyFill="1" applyBorder="1" applyAlignment="1">
      <alignment horizontal="center" vertical="center" wrapText="1"/>
    </xf>
    <xf numFmtId="176" fontId="20" fillId="4" borderId="1" xfId="0" applyNumberFormat="1" applyFont="1" applyFill="1" applyBorder="1" applyAlignment="1">
      <alignment horizontal="center" vertical="center"/>
    </xf>
    <xf numFmtId="0" fontId="2" fillId="0" borderId="0" xfId="0" applyFont="1" applyFill="1" applyAlignment="1">
      <alignment horizontal="right" vertical="center" wrapText="1"/>
    </xf>
    <xf numFmtId="10" fontId="3" fillId="0" borderId="6"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0" fontId="20" fillId="0" borderId="6" xfId="0" applyNumberFormat="1" applyFont="1" applyFill="1" applyBorder="1" applyAlignment="1">
      <alignment horizontal="center" vertical="center"/>
    </xf>
    <xf numFmtId="0" fontId="20" fillId="4"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
  <sheetViews>
    <sheetView showZeros="0" workbookViewId="0">
      <selection activeCell="D12" sqref="D12"/>
    </sheetView>
  </sheetViews>
  <sheetFormatPr defaultColWidth="8.89166666666667" defaultRowHeight="13.5" outlineLevelRow="4"/>
  <cols>
    <col min="1" max="1" width="10.775" style="69" customWidth="1"/>
    <col min="2" max="2" width="8.775" style="69" customWidth="1"/>
    <col min="3" max="3" width="8.775" style="70" customWidth="1"/>
    <col min="4" max="4" width="8.775" style="71" customWidth="1"/>
    <col min="5" max="5" width="8.775" style="72" customWidth="1"/>
    <col min="6" max="6" width="8.775" style="73" customWidth="1"/>
    <col min="7" max="7" width="8.775" style="71" customWidth="1"/>
    <col min="8" max="8" width="8.775" style="72" customWidth="1"/>
    <col min="9" max="9" width="8.775" style="73" customWidth="1"/>
    <col min="10" max="10" width="8.775" style="71" customWidth="1"/>
    <col min="11" max="11" width="8.775" style="72" customWidth="1"/>
    <col min="12" max="12" width="8.775" style="73" customWidth="1"/>
    <col min="13" max="13" width="8.775" style="71" customWidth="1"/>
    <col min="14" max="14" width="8.775" style="72" customWidth="1"/>
    <col min="15" max="15" width="8.775" style="73" customWidth="1"/>
    <col min="16" max="16" width="8.775" style="71" customWidth="1"/>
    <col min="17" max="17" width="8.775" style="72" customWidth="1"/>
    <col min="18" max="18" width="8.775" style="73" customWidth="1"/>
    <col min="19" max="19" width="8.775" style="71" customWidth="1"/>
    <col min="20" max="20" width="8.775" style="72" customWidth="1"/>
    <col min="21" max="21" width="8.775" style="73" customWidth="1"/>
    <col min="22" max="22" width="8.89166666666667" style="69"/>
    <col min="23" max="23" width="11.1333333333333" style="70"/>
    <col min="24" max="16384" width="8.89166666666667" style="69"/>
  </cols>
  <sheetData>
    <row r="1" s="66" customFormat="1" ht="40" customHeight="1" spans="1:23">
      <c r="A1" s="74" t="s">
        <v>0</v>
      </c>
      <c r="B1" s="74"/>
      <c r="C1" s="75"/>
      <c r="D1" s="74"/>
      <c r="E1" s="75"/>
      <c r="F1" s="74"/>
      <c r="G1" s="74"/>
      <c r="H1" s="75"/>
      <c r="I1" s="74"/>
      <c r="J1" s="74"/>
      <c r="K1" s="75"/>
      <c r="L1" s="74"/>
      <c r="M1" s="74"/>
      <c r="N1" s="75"/>
      <c r="O1" s="74"/>
      <c r="P1" s="74"/>
      <c r="Q1" s="75"/>
      <c r="R1" s="74"/>
      <c r="S1" s="74"/>
      <c r="T1" s="75"/>
      <c r="U1" s="74"/>
      <c r="V1" s="74"/>
      <c r="W1" s="75"/>
    </row>
    <row r="2" s="3" customFormat="1" ht="20" customHeight="1" spans="1:23">
      <c r="A2" s="13" t="s">
        <v>1</v>
      </c>
      <c r="B2" s="13"/>
      <c r="C2" s="76"/>
      <c r="D2" s="76"/>
      <c r="E2" s="76"/>
      <c r="F2" s="77"/>
      <c r="G2" s="13"/>
      <c r="H2" s="76"/>
      <c r="I2" s="77"/>
      <c r="K2" s="31"/>
      <c r="L2" s="87"/>
      <c r="N2" s="31"/>
      <c r="O2" s="87"/>
      <c r="Q2" s="31"/>
      <c r="R2" s="87"/>
      <c r="S2" s="89" t="s">
        <v>2</v>
      </c>
      <c r="T2" s="89"/>
      <c r="U2" s="89"/>
      <c r="V2" s="89"/>
      <c r="W2" s="89"/>
    </row>
    <row r="3" s="67" customFormat="1" ht="70" customHeight="1" spans="1:23">
      <c r="A3" s="14" t="s">
        <v>3</v>
      </c>
      <c r="B3" s="14" t="s">
        <v>4</v>
      </c>
      <c r="C3" s="78" t="s">
        <v>5</v>
      </c>
      <c r="D3" s="14" t="s">
        <v>6</v>
      </c>
      <c r="E3" s="32"/>
      <c r="F3" s="79"/>
      <c r="G3" s="14"/>
      <c r="H3" s="32"/>
      <c r="I3" s="79"/>
      <c r="J3" s="14"/>
      <c r="K3" s="32"/>
      <c r="L3" s="79"/>
      <c r="M3" s="14"/>
      <c r="N3" s="32"/>
      <c r="O3" s="79"/>
      <c r="P3" s="14"/>
      <c r="Q3" s="32"/>
      <c r="R3" s="79"/>
      <c r="S3" s="14"/>
      <c r="T3" s="32"/>
      <c r="U3" s="90"/>
      <c r="V3" s="91" t="s">
        <v>7</v>
      </c>
      <c r="W3" s="92" t="s">
        <v>8</v>
      </c>
    </row>
    <row r="4" s="67" customFormat="1" ht="80" customHeight="1" spans="1:23">
      <c r="A4" s="14"/>
      <c r="B4" s="14"/>
      <c r="C4" s="80"/>
      <c r="D4" s="14" t="s">
        <v>9</v>
      </c>
      <c r="E4" s="32" t="s">
        <v>10</v>
      </c>
      <c r="F4" s="79" t="s">
        <v>11</v>
      </c>
      <c r="G4" s="14" t="s">
        <v>12</v>
      </c>
      <c r="H4" s="32" t="s">
        <v>10</v>
      </c>
      <c r="I4" s="79" t="s">
        <v>11</v>
      </c>
      <c r="J4" s="14" t="s">
        <v>13</v>
      </c>
      <c r="K4" s="32" t="s">
        <v>10</v>
      </c>
      <c r="L4" s="79" t="s">
        <v>11</v>
      </c>
      <c r="M4" s="14" t="s">
        <v>14</v>
      </c>
      <c r="N4" s="32" t="s">
        <v>10</v>
      </c>
      <c r="O4" s="79" t="s">
        <v>11</v>
      </c>
      <c r="P4" s="14" t="s">
        <v>15</v>
      </c>
      <c r="Q4" s="32" t="s">
        <v>10</v>
      </c>
      <c r="R4" s="79" t="s">
        <v>11</v>
      </c>
      <c r="S4" s="14" t="s">
        <v>16</v>
      </c>
      <c r="T4" s="32" t="s">
        <v>10</v>
      </c>
      <c r="U4" s="90" t="s">
        <v>11</v>
      </c>
      <c r="V4" s="91"/>
      <c r="W4" s="92"/>
    </row>
    <row r="5" s="68" customFormat="1" ht="48" customHeight="1" spans="1:23">
      <c r="A5" s="81" t="s">
        <v>17</v>
      </c>
      <c r="B5" s="82">
        <f>D5+G5+J5+P5+S5</f>
        <v>74</v>
      </c>
      <c r="C5" s="82">
        <f>E5+H5+K5+Q5+T5</f>
        <v>120896.9204</v>
      </c>
      <c r="D5" s="83">
        <v>53</v>
      </c>
      <c r="E5" s="84">
        <v>92879.6604</v>
      </c>
      <c r="F5" s="85">
        <f>E5/C5</f>
        <v>0.768254973680868</v>
      </c>
      <c r="G5" s="83">
        <v>4</v>
      </c>
      <c r="H5" s="86">
        <v>7603.2</v>
      </c>
      <c r="I5" s="85">
        <f>H5/C5</f>
        <v>0.0628899394198299</v>
      </c>
      <c r="J5" s="83">
        <v>15</v>
      </c>
      <c r="K5" s="84">
        <v>17874.06</v>
      </c>
      <c r="L5" s="85">
        <f>K5/C5</f>
        <v>0.147845453307345</v>
      </c>
      <c r="M5" s="83"/>
      <c r="N5" s="88"/>
      <c r="O5" s="85"/>
      <c r="P5" s="83">
        <v>1</v>
      </c>
      <c r="Q5" s="88">
        <v>2040</v>
      </c>
      <c r="R5" s="85">
        <f>Q5/C5</f>
        <v>0.016873878947871</v>
      </c>
      <c r="S5" s="83">
        <v>1</v>
      </c>
      <c r="T5" s="88">
        <v>500</v>
      </c>
      <c r="U5" s="93">
        <f>T5/C5</f>
        <v>0.00413575464408604</v>
      </c>
      <c r="V5" s="94">
        <v>2</v>
      </c>
      <c r="W5" s="88">
        <v>6761.21</v>
      </c>
    </row>
  </sheetData>
  <mergeCells count="9">
    <mergeCell ref="A1:W1"/>
    <mergeCell ref="A2:G2"/>
    <mergeCell ref="S2:W2"/>
    <mergeCell ref="D3:U3"/>
    <mergeCell ref="A3:A4"/>
    <mergeCell ref="B3:B4"/>
    <mergeCell ref="C3:C4"/>
    <mergeCell ref="V3:V4"/>
    <mergeCell ref="W3:W4"/>
  </mergeCells>
  <pageMargins left="0.196527777777778" right="0.196527777777778" top="0.802777777777778" bottom="0.409027777777778" header="0.5" footer="0.5"/>
  <pageSetup paperSize="9" scale="7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80"/>
  <sheetViews>
    <sheetView tabSelected="1" view="pageBreakPreview" zoomScale="85" zoomScaleNormal="80" workbookViewId="0">
      <pane xSplit="3" ySplit="6" topLeftCell="H7" activePane="bottomRight" state="frozen"/>
      <selection/>
      <selection pane="topRight"/>
      <selection pane="bottomLeft"/>
      <selection pane="bottomRight" activeCell="P7" sqref="P7"/>
    </sheetView>
  </sheetViews>
  <sheetFormatPr defaultColWidth="9" defaultRowHeight="15"/>
  <cols>
    <col min="1" max="1" width="3.775" style="8" customWidth="1"/>
    <col min="2" max="2" width="14.2833333333333" style="8" customWidth="1"/>
    <col min="3" max="3" width="16.7333333333333" style="8" customWidth="1"/>
    <col min="4" max="4" width="4.9" style="8" customWidth="1"/>
    <col min="5" max="5" width="3.94166666666667" style="8" customWidth="1"/>
    <col min="6" max="6" width="8.525" style="8" customWidth="1"/>
    <col min="7" max="7" width="15.675" style="8" customWidth="1"/>
    <col min="8" max="8" width="56.775" style="9" customWidth="1"/>
    <col min="9" max="9" width="5.75" style="8" customWidth="1"/>
    <col min="10" max="10" width="7.44166666666667" style="8" customWidth="1"/>
    <col min="11" max="11" width="8.58333333333333" style="8" customWidth="1"/>
    <col min="12" max="12" width="8.025" style="8" customWidth="1"/>
    <col min="13" max="14" width="7.10833333333333" style="8" customWidth="1"/>
    <col min="15" max="15" width="11.775" style="10" customWidth="1"/>
    <col min="16" max="16" width="11.7833333333333" style="10" customWidth="1"/>
    <col min="17" max="17" width="14.4583333333333" style="10" customWidth="1"/>
    <col min="18" max="18" width="11.7833333333333" style="10" customWidth="1"/>
    <col min="19" max="19" width="11.0666666666667" style="10" customWidth="1"/>
    <col min="20" max="25" width="8.88333333333333" style="10" customWidth="1"/>
    <col min="26" max="26" width="25.225" style="8" customWidth="1"/>
    <col min="27" max="27" width="11.325" style="8" customWidth="1"/>
    <col min="28" max="16384" width="9" style="7"/>
  </cols>
  <sheetData>
    <row r="1" s="2" customFormat="1" ht="29" customHeight="1" spans="1:27">
      <c r="A1" s="11" t="s">
        <v>18</v>
      </c>
      <c r="B1" s="11"/>
      <c r="C1" s="11"/>
      <c r="D1" s="11"/>
      <c r="E1" s="11"/>
      <c r="F1" s="11"/>
      <c r="G1" s="11"/>
      <c r="H1" s="12"/>
      <c r="I1" s="11"/>
      <c r="J1" s="11"/>
      <c r="K1" s="11"/>
      <c r="L1" s="11"/>
      <c r="M1" s="11"/>
      <c r="N1" s="11"/>
      <c r="O1" s="30"/>
      <c r="P1" s="30"/>
      <c r="Q1" s="30"/>
      <c r="R1" s="30"/>
      <c r="S1" s="30"/>
      <c r="T1" s="30"/>
      <c r="U1" s="30"/>
      <c r="V1" s="30"/>
      <c r="W1" s="30"/>
      <c r="X1" s="30"/>
      <c r="Y1" s="30"/>
      <c r="Z1" s="11"/>
      <c r="AA1" s="11"/>
    </row>
    <row r="2" s="3" customFormat="1" ht="20.25" spans="1:27">
      <c r="A2" s="13"/>
      <c r="B2" s="13"/>
      <c r="C2" s="13"/>
      <c r="D2" s="13"/>
      <c r="E2" s="13"/>
      <c r="F2" s="13"/>
      <c r="G2" s="13"/>
      <c r="H2" s="13"/>
      <c r="I2" s="13"/>
      <c r="J2" s="13"/>
      <c r="K2" s="13"/>
      <c r="L2" s="13"/>
      <c r="M2" s="13"/>
      <c r="N2" s="13"/>
      <c r="O2" s="31"/>
      <c r="P2" s="31"/>
      <c r="Q2" s="31"/>
      <c r="R2" s="31"/>
      <c r="S2" s="31"/>
      <c r="T2" s="31"/>
      <c r="U2" s="31"/>
      <c r="V2" s="48"/>
      <c r="W2" s="48"/>
      <c r="X2" s="48"/>
      <c r="Y2" s="48"/>
      <c r="AA2" s="61"/>
    </row>
    <row r="3" s="4" customFormat="1" ht="17" customHeight="1" spans="1:27">
      <c r="A3" s="14" t="s">
        <v>19</v>
      </c>
      <c r="B3" s="14" t="s">
        <v>20</v>
      </c>
      <c r="C3" s="14" t="s">
        <v>21</v>
      </c>
      <c r="D3" s="14" t="s">
        <v>6</v>
      </c>
      <c r="E3" s="15" t="s">
        <v>22</v>
      </c>
      <c r="F3" s="14" t="s">
        <v>23</v>
      </c>
      <c r="G3" s="14" t="s">
        <v>24</v>
      </c>
      <c r="H3" s="14" t="s">
        <v>25</v>
      </c>
      <c r="I3" s="14" t="s">
        <v>26</v>
      </c>
      <c r="J3" s="14" t="s">
        <v>27</v>
      </c>
      <c r="K3" s="14" t="s">
        <v>28</v>
      </c>
      <c r="L3" s="32" t="s">
        <v>29</v>
      </c>
      <c r="M3" s="32" t="s">
        <v>30</v>
      </c>
      <c r="N3" s="14" t="s">
        <v>31</v>
      </c>
      <c r="O3" s="32" t="s">
        <v>32</v>
      </c>
      <c r="P3" s="32"/>
      <c r="Q3" s="32"/>
      <c r="R3" s="32"/>
      <c r="S3" s="32"/>
      <c r="T3" s="32"/>
      <c r="U3" s="32"/>
      <c r="V3" s="32"/>
      <c r="W3" s="32"/>
      <c r="X3" s="32"/>
      <c r="Y3" s="32"/>
      <c r="Z3" s="14" t="s">
        <v>33</v>
      </c>
      <c r="AA3" s="14" t="s">
        <v>34</v>
      </c>
    </row>
    <row r="4" s="4" customFormat="1" ht="17" customHeight="1" spans="1:27">
      <c r="A4" s="14"/>
      <c r="B4" s="14"/>
      <c r="C4" s="14"/>
      <c r="D4" s="14"/>
      <c r="E4" s="15"/>
      <c r="F4" s="14"/>
      <c r="G4" s="14"/>
      <c r="H4" s="14"/>
      <c r="I4" s="14"/>
      <c r="J4" s="14"/>
      <c r="K4" s="14"/>
      <c r="L4" s="32"/>
      <c r="M4" s="32"/>
      <c r="N4" s="14"/>
      <c r="O4" s="32" t="s">
        <v>35</v>
      </c>
      <c r="P4" s="33" t="s">
        <v>36</v>
      </c>
      <c r="Q4" s="32" t="s">
        <v>37</v>
      </c>
      <c r="R4" s="32"/>
      <c r="S4" s="32"/>
      <c r="T4" s="32"/>
      <c r="U4" s="32"/>
      <c r="V4" s="49" t="s">
        <v>38</v>
      </c>
      <c r="W4" s="32" t="s">
        <v>39</v>
      </c>
      <c r="X4" s="32"/>
      <c r="Y4" s="32"/>
      <c r="Z4" s="14"/>
      <c r="AA4" s="14"/>
    </row>
    <row r="5" s="4" customFormat="1" ht="47" customHeight="1" spans="1:27">
      <c r="A5" s="14"/>
      <c r="B5" s="14"/>
      <c r="C5" s="14"/>
      <c r="D5" s="14"/>
      <c r="E5" s="15"/>
      <c r="F5" s="14"/>
      <c r="G5" s="14"/>
      <c r="H5" s="14"/>
      <c r="I5" s="14"/>
      <c r="J5" s="14"/>
      <c r="K5" s="14"/>
      <c r="L5" s="32"/>
      <c r="M5" s="32"/>
      <c r="N5" s="14"/>
      <c r="O5" s="32"/>
      <c r="P5" s="34"/>
      <c r="Q5" s="32" t="s">
        <v>40</v>
      </c>
      <c r="R5" s="50" t="s">
        <v>41</v>
      </c>
      <c r="S5" s="50" t="s">
        <v>42</v>
      </c>
      <c r="T5" s="50" t="s">
        <v>43</v>
      </c>
      <c r="U5" s="50" t="s">
        <v>44</v>
      </c>
      <c r="V5" s="49"/>
      <c r="W5" s="32" t="s">
        <v>40</v>
      </c>
      <c r="X5" s="49" t="s">
        <v>45</v>
      </c>
      <c r="Y5" s="49" t="s">
        <v>46</v>
      </c>
      <c r="Z5" s="14"/>
      <c r="AA5" s="14"/>
    </row>
    <row r="6" s="5" customFormat="1" ht="30" customHeight="1" spans="1:27">
      <c r="A6" s="16" t="s">
        <v>47</v>
      </c>
      <c r="B6" s="16"/>
      <c r="C6" s="16"/>
      <c r="D6" s="16"/>
      <c r="E6" s="16"/>
      <c r="F6" s="16"/>
      <c r="G6" s="16"/>
      <c r="H6" s="17"/>
      <c r="I6" s="35"/>
      <c r="J6" s="35"/>
      <c r="K6" s="36"/>
      <c r="L6" s="36"/>
      <c r="M6" s="36"/>
      <c r="N6" s="36"/>
      <c r="O6" s="37">
        <f>SUM(O7:O80)</f>
        <v>133767.1304</v>
      </c>
      <c r="P6" s="38">
        <f>SUM(P7:P80)</f>
        <v>6761.21</v>
      </c>
      <c r="Q6" s="38">
        <f>SUM(Q7:Q80)</f>
        <v>120896.9204</v>
      </c>
      <c r="R6" s="38">
        <f>SUM(R7:R80)</f>
        <v>106498.8604</v>
      </c>
      <c r="S6" s="38">
        <f>SUM(S7:S80)</f>
        <v>14248.06</v>
      </c>
      <c r="T6" s="38"/>
      <c r="U6" s="36">
        <f>SUM(U7:U80)</f>
        <v>150</v>
      </c>
      <c r="V6" s="36">
        <f>SUBTOTAL(109,V7:V74)</f>
        <v>0</v>
      </c>
      <c r="W6" s="36">
        <f>SUBTOTAL(109,W7:W74)</f>
        <v>6109</v>
      </c>
      <c r="X6" s="35">
        <f>SUBTOTAL(109,X7:X74)</f>
        <v>0</v>
      </c>
      <c r="Y6" s="35">
        <f>SUBTOTAL(109,Y7:Y74)</f>
        <v>6109</v>
      </c>
      <c r="Z6" s="62"/>
      <c r="AA6" s="62"/>
    </row>
    <row r="7" s="5" customFormat="1" ht="126" customHeight="1" spans="1:27">
      <c r="A7" s="18">
        <v>1</v>
      </c>
      <c r="B7" s="18" t="s">
        <v>48</v>
      </c>
      <c r="C7" s="18" t="s">
        <v>49</v>
      </c>
      <c r="D7" s="19" t="s">
        <v>13</v>
      </c>
      <c r="E7" s="18" t="s">
        <v>50</v>
      </c>
      <c r="F7" s="18" t="s">
        <v>51</v>
      </c>
      <c r="G7" s="18" t="s">
        <v>52</v>
      </c>
      <c r="H7" s="20" t="s">
        <v>53</v>
      </c>
      <c r="I7" s="18" t="s">
        <v>54</v>
      </c>
      <c r="J7" s="39">
        <v>143.8</v>
      </c>
      <c r="K7" s="40" t="s">
        <v>55</v>
      </c>
      <c r="L7" s="40" t="s">
        <v>56</v>
      </c>
      <c r="M7" s="40" t="s">
        <v>57</v>
      </c>
      <c r="N7" s="40" t="s">
        <v>58</v>
      </c>
      <c r="O7" s="41">
        <f>P7+Q7+V7</f>
        <v>5800</v>
      </c>
      <c r="P7" s="40">
        <v>4674.94</v>
      </c>
      <c r="Q7" s="41">
        <f>SUM(R7:U7)</f>
        <v>1125.06</v>
      </c>
      <c r="R7" s="40"/>
      <c r="S7" s="40">
        <v>1125.06</v>
      </c>
      <c r="T7" s="51"/>
      <c r="U7" s="51"/>
      <c r="V7" s="51"/>
      <c r="W7" s="51"/>
      <c r="X7" s="51"/>
      <c r="Y7" s="51"/>
      <c r="Z7" s="52" t="s">
        <v>59</v>
      </c>
      <c r="AA7" s="52"/>
    </row>
    <row r="8" s="5" customFormat="1" ht="357" customHeight="1" spans="1:27">
      <c r="A8" s="18">
        <v>2</v>
      </c>
      <c r="B8" s="18" t="s">
        <v>60</v>
      </c>
      <c r="C8" s="18" t="s">
        <v>61</v>
      </c>
      <c r="D8" s="18" t="s">
        <v>62</v>
      </c>
      <c r="E8" s="18" t="s">
        <v>50</v>
      </c>
      <c r="F8" s="18" t="s">
        <v>51</v>
      </c>
      <c r="G8" s="18" t="s">
        <v>63</v>
      </c>
      <c r="H8" s="20" t="s">
        <v>64</v>
      </c>
      <c r="I8" s="18" t="s">
        <v>54</v>
      </c>
      <c r="J8" s="42">
        <v>9.225</v>
      </c>
      <c r="K8" s="40" t="s">
        <v>55</v>
      </c>
      <c r="L8" s="40" t="s">
        <v>56</v>
      </c>
      <c r="M8" s="40" t="s">
        <v>57</v>
      </c>
      <c r="N8" s="40" t="s">
        <v>58</v>
      </c>
      <c r="O8" s="41">
        <f>P8+Q8+V8</f>
        <v>2830</v>
      </c>
      <c r="P8" s="40">
        <v>2086.27</v>
      </c>
      <c r="Q8" s="41">
        <f>SUM(R8:U8)</f>
        <v>743.73</v>
      </c>
      <c r="R8" s="40">
        <v>743.73</v>
      </c>
      <c r="S8" s="40"/>
      <c r="T8" s="51"/>
      <c r="U8" s="51"/>
      <c r="V8" s="51"/>
      <c r="W8" s="51"/>
      <c r="X8" s="51"/>
      <c r="Y8" s="51"/>
      <c r="Z8" s="52" t="s">
        <v>65</v>
      </c>
      <c r="AA8" s="52"/>
    </row>
    <row r="9" s="5" customFormat="1" ht="201" customHeight="1" spans="1:27">
      <c r="A9" s="18">
        <v>3</v>
      </c>
      <c r="B9" s="18" t="s">
        <v>66</v>
      </c>
      <c r="C9" s="18" t="s">
        <v>67</v>
      </c>
      <c r="D9" s="18" t="s">
        <v>62</v>
      </c>
      <c r="E9" s="18" t="s">
        <v>68</v>
      </c>
      <c r="F9" s="18" t="s">
        <v>69</v>
      </c>
      <c r="G9" s="18" t="s">
        <v>70</v>
      </c>
      <c r="H9" s="20" t="s">
        <v>71</v>
      </c>
      <c r="I9" s="20" t="s">
        <v>72</v>
      </c>
      <c r="J9" s="40" t="s">
        <v>73</v>
      </c>
      <c r="K9" s="40" t="s">
        <v>74</v>
      </c>
      <c r="L9" s="24" t="s">
        <v>75</v>
      </c>
      <c r="M9" s="40" t="s">
        <v>76</v>
      </c>
      <c r="N9" s="40" t="s">
        <v>58</v>
      </c>
      <c r="O9" s="41">
        <f>P9+Q9+V9+W9</f>
        <v>2485</v>
      </c>
      <c r="P9" s="40"/>
      <c r="Q9" s="41">
        <f>SUM(R9:U9)</f>
        <v>2010</v>
      </c>
      <c r="R9" s="40">
        <v>2010</v>
      </c>
      <c r="S9" s="40"/>
      <c r="T9" s="51"/>
      <c r="U9" s="51"/>
      <c r="V9" s="51"/>
      <c r="W9" s="40">
        <v>475</v>
      </c>
      <c r="X9" s="51"/>
      <c r="Y9" s="40">
        <v>475</v>
      </c>
      <c r="Z9" s="52" t="s">
        <v>77</v>
      </c>
      <c r="AA9" s="52"/>
    </row>
    <row r="10" s="5" customFormat="1" ht="216" customHeight="1" spans="1:27">
      <c r="A10" s="18">
        <v>4</v>
      </c>
      <c r="B10" s="18" t="s">
        <v>78</v>
      </c>
      <c r="C10" s="18" t="s">
        <v>79</v>
      </c>
      <c r="D10" s="18" t="s">
        <v>62</v>
      </c>
      <c r="E10" s="18" t="s">
        <v>68</v>
      </c>
      <c r="F10" s="18" t="s">
        <v>80</v>
      </c>
      <c r="G10" s="18" t="s">
        <v>81</v>
      </c>
      <c r="H10" s="20" t="s">
        <v>82</v>
      </c>
      <c r="I10" s="18" t="s">
        <v>54</v>
      </c>
      <c r="J10" s="42">
        <v>30.904</v>
      </c>
      <c r="K10" s="40" t="s">
        <v>83</v>
      </c>
      <c r="L10" s="24" t="s">
        <v>75</v>
      </c>
      <c r="M10" s="40" t="s">
        <v>84</v>
      </c>
      <c r="N10" s="40" t="s">
        <v>58</v>
      </c>
      <c r="O10" s="43">
        <f>P10+Q10+V10+W10</f>
        <v>5105.18</v>
      </c>
      <c r="P10" s="40"/>
      <c r="Q10" s="43">
        <f>SUM(R10:U10)</f>
        <v>3505.18</v>
      </c>
      <c r="R10" s="52">
        <v>3505.18</v>
      </c>
      <c r="S10" s="40"/>
      <c r="T10" s="51"/>
      <c r="U10" s="51"/>
      <c r="V10" s="51"/>
      <c r="W10" s="40">
        <v>1600</v>
      </c>
      <c r="X10" s="53"/>
      <c r="Y10" s="40">
        <v>1600</v>
      </c>
      <c r="Z10" s="52" t="s">
        <v>77</v>
      </c>
      <c r="AA10" s="52"/>
    </row>
    <row r="11" s="5" customFormat="1" ht="124" customHeight="1" spans="1:27">
      <c r="A11" s="18">
        <v>5</v>
      </c>
      <c r="B11" s="18" t="s">
        <v>85</v>
      </c>
      <c r="C11" s="18" t="s">
        <v>86</v>
      </c>
      <c r="D11" s="18" t="s">
        <v>62</v>
      </c>
      <c r="E11" s="18" t="s">
        <v>68</v>
      </c>
      <c r="F11" s="18" t="s">
        <v>80</v>
      </c>
      <c r="G11" s="18" t="s">
        <v>87</v>
      </c>
      <c r="H11" s="20" t="s">
        <v>88</v>
      </c>
      <c r="I11" s="18" t="s">
        <v>89</v>
      </c>
      <c r="J11" s="40">
        <v>19000</v>
      </c>
      <c r="K11" s="40" t="s">
        <v>90</v>
      </c>
      <c r="L11" s="40" t="s">
        <v>90</v>
      </c>
      <c r="M11" s="40" t="s">
        <v>91</v>
      </c>
      <c r="N11" s="40" t="s">
        <v>58</v>
      </c>
      <c r="O11" s="41">
        <f t="shared" ref="O11:O21" si="0">Q11</f>
        <v>3000</v>
      </c>
      <c r="P11" s="40"/>
      <c r="Q11" s="54">
        <v>3000</v>
      </c>
      <c r="R11" s="55">
        <v>3000</v>
      </c>
      <c r="S11" s="40"/>
      <c r="T11" s="51"/>
      <c r="U11" s="51"/>
      <c r="V11" s="51"/>
      <c r="W11" s="51"/>
      <c r="X11" s="51"/>
      <c r="Y11" s="51"/>
      <c r="Z11" s="52" t="s">
        <v>92</v>
      </c>
      <c r="AA11" s="52"/>
    </row>
    <row r="12" s="5" customFormat="1" ht="126" customHeight="1" spans="1:27">
      <c r="A12" s="18">
        <v>6</v>
      </c>
      <c r="B12" s="18" t="s">
        <v>93</v>
      </c>
      <c r="C12" s="18" t="s">
        <v>94</v>
      </c>
      <c r="D12" s="18" t="s">
        <v>95</v>
      </c>
      <c r="E12" s="18" t="s">
        <v>68</v>
      </c>
      <c r="F12" s="18" t="s">
        <v>80</v>
      </c>
      <c r="G12" s="18" t="s">
        <v>87</v>
      </c>
      <c r="H12" s="20" t="s">
        <v>96</v>
      </c>
      <c r="I12" s="20"/>
      <c r="J12" s="40"/>
      <c r="K12" s="40" t="s">
        <v>90</v>
      </c>
      <c r="L12" s="40" t="s">
        <v>90</v>
      </c>
      <c r="M12" s="40" t="s">
        <v>91</v>
      </c>
      <c r="N12" s="40" t="s">
        <v>58</v>
      </c>
      <c r="O12" s="41">
        <f t="shared" si="0"/>
        <v>500</v>
      </c>
      <c r="P12" s="40"/>
      <c r="Q12" s="41">
        <f>SUM(R12:U12)</f>
        <v>500</v>
      </c>
      <c r="R12" s="40">
        <v>350</v>
      </c>
      <c r="S12" s="40"/>
      <c r="T12" s="51"/>
      <c r="U12" s="40">
        <v>150</v>
      </c>
      <c r="V12" s="51"/>
      <c r="W12" s="51"/>
      <c r="X12" s="51"/>
      <c r="Y12" s="51"/>
      <c r="Z12" s="52" t="s">
        <v>97</v>
      </c>
      <c r="AA12" s="52"/>
    </row>
    <row r="13" s="5" customFormat="1" ht="133" customHeight="1" spans="1:27">
      <c r="A13" s="18">
        <v>7</v>
      </c>
      <c r="B13" s="18" t="s">
        <v>98</v>
      </c>
      <c r="C13" s="18" t="s">
        <v>99</v>
      </c>
      <c r="D13" s="18" t="s">
        <v>100</v>
      </c>
      <c r="E13" s="18" t="s">
        <v>68</v>
      </c>
      <c r="F13" s="18" t="s">
        <v>80</v>
      </c>
      <c r="G13" s="18" t="s">
        <v>87</v>
      </c>
      <c r="H13" s="20" t="s">
        <v>101</v>
      </c>
      <c r="I13" s="18" t="s">
        <v>102</v>
      </c>
      <c r="J13" s="40">
        <v>3400</v>
      </c>
      <c r="K13" s="40" t="s">
        <v>103</v>
      </c>
      <c r="L13" s="40" t="s">
        <v>90</v>
      </c>
      <c r="M13" s="40" t="s">
        <v>104</v>
      </c>
      <c r="N13" s="40" t="s">
        <v>58</v>
      </c>
      <c r="O13" s="44">
        <f t="shared" si="0"/>
        <v>6283.2</v>
      </c>
      <c r="P13" s="39"/>
      <c r="Q13" s="44">
        <f t="shared" ref="Q12:Q43" si="1">SUM(R13:U13)</f>
        <v>6283.2</v>
      </c>
      <c r="R13" s="39">
        <v>6283.2</v>
      </c>
      <c r="S13" s="51"/>
      <c r="T13" s="51"/>
      <c r="U13" s="51"/>
      <c r="V13" s="51"/>
      <c r="W13" s="51"/>
      <c r="X13" s="51"/>
      <c r="Y13" s="51"/>
      <c r="Z13" s="52" t="s">
        <v>105</v>
      </c>
      <c r="AA13" s="52"/>
    </row>
    <row r="14" s="5" customFormat="1" ht="133" customHeight="1" spans="1:27">
      <c r="A14" s="18">
        <v>8</v>
      </c>
      <c r="B14" s="18" t="s">
        <v>106</v>
      </c>
      <c r="C14" s="18" t="s">
        <v>107</v>
      </c>
      <c r="D14" s="18" t="s">
        <v>100</v>
      </c>
      <c r="E14" s="18" t="s">
        <v>68</v>
      </c>
      <c r="F14" s="18" t="s">
        <v>80</v>
      </c>
      <c r="G14" s="18" t="s">
        <v>87</v>
      </c>
      <c r="H14" s="20" t="s">
        <v>108</v>
      </c>
      <c r="I14" s="18" t="s">
        <v>109</v>
      </c>
      <c r="J14" s="40">
        <v>950</v>
      </c>
      <c r="K14" s="40" t="s">
        <v>110</v>
      </c>
      <c r="L14" s="40" t="s">
        <v>90</v>
      </c>
      <c r="M14" s="40" t="s">
        <v>111</v>
      </c>
      <c r="N14" s="40" t="s">
        <v>58</v>
      </c>
      <c r="O14" s="41">
        <f t="shared" si="0"/>
        <v>1140</v>
      </c>
      <c r="P14" s="40"/>
      <c r="Q14" s="41">
        <f t="shared" si="1"/>
        <v>1140</v>
      </c>
      <c r="R14" s="40"/>
      <c r="S14" s="40">
        <v>1140</v>
      </c>
      <c r="T14" s="51"/>
      <c r="U14" s="51"/>
      <c r="V14" s="51"/>
      <c r="W14" s="51"/>
      <c r="X14" s="51"/>
      <c r="Y14" s="51"/>
      <c r="Z14" s="52" t="s">
        <v>112</v>
      </c>
      <c r="AA14" s="52"/>
    </row>
    <row r="15" s="5" customFormat="1" ht="131" customHeight="1" spans="1:27">
      <c r="A15" s="18">
        <v>9</v>
      </c>
      <c r="B15" s="18" t="s">
        <v>113</v>
      </c>
      <c r="C15" s="18" t="s">
        <v>114</v>
      </c>
      <c r="D15" s="18" t="s">
        <v>115</v>
      </c>
      <c r="E15" s="18" t="s">
        <v>68</v>
      </c>
      <c r="F15" s="18" t="s">
        <v>80</v>
      </c>
      <c r="G15" s="18" t="s">
        <v>87</v>
      </c>
      <c r="H15" s="20" t="s">
        <v>116</v>
      </c>
      <c r="I15" s="18" t="s">
        <v>109</v>
      </c>
      <c r="J15" s="40">
        <v>6800</v>
      </c>
      <c r="K15" s="40" t="s">
        <v>117</v>
      </c>
      <c r="L15" s="40" t="s">
        <v>117</v>
      </c>
      <c r="M15" s="40" t="s">
        <v>118</v>
      </c>
      <c r="N15" s="40" t="s">
        <v>58</v>
      </c>
      <c r="O15" s="41">
        <f t="shared" si="0"/>
        <v>2040</v>
      </c>
      <c r="P15" s="40"/>
      <c r="Q15" s="41">
        <f t="shared" si="1"/>
        <v>2040</v>
      </c>
      <c r="R15" s="40">
        <v>2040</v>
      </c>
      <c r="S15" s="51"/>
      <c r="T15" s="51"/>
      <c r="U15" s="51"/>
      <c r="V15" s="51"/>
      <c r="W15" s="51"/>
      <c r="X15" s="51"/>
      <c r="Y15" s="51"/>
      <c r="Z15" s="52" t="s">
        <v>119</v>
      </c>
      <c r="AA15" s="52"/>
    </row>
    <row r="16" s="5" customFormat="1" ht="147" customHeight="1" spans="1:27">
      <c r="A16" s="18">
        <v>10</v>
      </c>
      <c r="B16" s="18" t="s">
        <v>120</v>
      </c>
      <c r="C16" s="18" t="s">
        <v>121</v>
      </c>
      <c r="D16" s="18" t="s">
        <v>62</v>
      </c>
      <c r="E16" s="18" t="s">
        <v>68</v>
      </c>
      <c r="F16" s="18" t="s">
        <v>122</v>
      </c>
      <c r="G16" s="18" t="s">
        <v>123</v>
      </c>
      <c r="H16" s="20" t="s">
        <v>124</v>
      </c>
      <c r="I16" s="18" t="s">
        <v>125</v>
      </c>
      <c r="J16" s="40"/>
      <c r="K16" s="40" t="s">
        <v>90</v>
      </c>
      <c r="L16" s="40" t="s">
        <v>90</v>
      </c>
      <c r="M16" s="40" t="s">
        <v>91</v>
      </c>
      <c r="N16" s="40" t="s">
        <v>58</v>
      </c>
      <c r="O16" s="41">
        <f t="shared" si="0"/>
        <v>5891.5</v>
      </c>
      <c r="P16" s="40"/>
      <c r="Q16" s="41">
        <f t="shared" si="1"/>
        <v>5891.5</v>
      </c>
      <c r="R16" s="40">
        <v>5891.5</v>
      </c>
      <c r="S16" s="40"/>
      <c r="T16" s="51"/>
      <c r="U16" s="51"/>
      <c r="V16" s="51"/>
      <c r="W16" s="51"/>
      <c r="X16" s="51"/>
      <c r="Y16" s="51"/>
      <c r="Z16" s="52" t="s">
        <v>126</v>
      </c>
      <c r="AA16" s="52"/>
    </row>
    <row r="17" s="5" customFormat="1" ht="127" customHeight="1" spans="1:27">
      <c r="A17" s="18">
        <v>11</v>
      </c>
      <c r="B17" s="18" t="s">
        <v>127</v>
      </c>
      <c r="C17" s="18" t="s">
        <v>128</v>
      </c>
      <c r="D17" s="18" t="s">
        <v>62</v>
      </c>
      <c r="E17" s="18" t="s">
        <v>68</v>
      </c>
      <c r="F17" s="18" t="s">
        <v>122</v>
      </c>
      <c r="G17" s="18" t="s">
        <v>87</v>
      </c>
      <c r="H17" s="20" t="s">
        <v>129</v>
      </c>
      <c r="I17" s="18" t="s">
        <v>130</v>
      </c>
      <c r="J17" s="40"/>
      <c r="K17" s="40" t="s">
        <v>90</v>
      </c>
      <c r="L17" s="40" t="s">
        <v>90</v>
      </c>
      <c r="M17" s="40" t="s">
        <v>91</v>
      </c>
      <c r="N17" s="40" t="s">
        <v>58</v>
      </c>
      <c r="O17" s="41">
        <f t="shared" si="0"/>
        <v>2664.5</v>
      </c>
      <c r="P17" s="40"/>
      <c r="Q17" s="41">
        <f t="shared" si="1"/>
        <v>2664.5</v>
      </c>
      <c r="R17" s="40">
        <v>2664.5</v>
      </c>
      <c r="S17" s="40"/>
      <c r="T17" s="51"/>
      <c r="U17" s="51"/>
      <c r="V17" s="51"/>
      <c r="W17" s="51"/>
      <c r="X17" s="51"/>
      <c r="Y17" s="51"/>
      <c r="Z17" s="52" t="s">
        <v>131</v>
      </c>
      <c r="AA17" s="52"/>
    </row>
    <row r="18" s="5" customFormat="1" ht="159" customHeight="1" spans="1:27">
      <c r="A18" s="18">
        <v>12</v>
      </c>
      <c r="B18" s="18" t="s">
        <v>132</v>
      </c>
      <c r="C18" s="18" t="s">
        <v>133</v>
      </c>
      <c r="D18" s="18" t="s">
        <v>100</v>
      </c>
      <c r="E18" s="18" t="s">
        <v>68</v>
      </c>
      <c r="F18" s="18" t="s">
        <v>80</v>
      </c>
      <c r="G18" s="18" t="s">
        <v>87</v>
      </c>
      <c r="H18" s="20" t="s">
        <v>134</v>
      </c>
      <c r="I18" s="18" t="s">
        <v>89</v>
      </c>
      <c r="J18" s="40"/>
      <c r="K18" s="18" t="s">
        <v>135</v>
      </c>
      <c r="L18" s="20" t="s">
        <v>135</v>
      </c>
      <c r="M18" s="18" t="s">
        <v>136</v>
      </c>
      <c r="N18" s="40" t="s">
        <v>58</v>
      </c>
      <c r="O18" s="41">
        <f t="shared" si="0"/>
        <v>30</v>
      </c>
      <c r="P18" s="40"/>
      <c r="Q18" s="41">
        <f t="shared" si="1"/>
        <v>30</v>
      </c>
      <c r="R18" s="40">
        <v>30</v>
      </c>
      <c r="S18" s="40"/>
      <c r="T18" s="51"/>
      <c r="U18" s="51"/>
      <c r="V18" s="51"/>
      <c r="W18" s="51"/>
      <c r="X18" s="51"/>
      <c r="Y18" s="51"/>
      <c r="Z18" s="52" t="s">
        <v>137</v>
      </c>
      <c r="AA18" s="52"/>
    </row>
    <row r="19" s="5" customFormat="1" ht="387" customHeight="1" spans="1:27">
      <c r="A19" s="18">
        <v>13</v>
      </c>
      <c r="B19" s="18" t="s">
        <v>138</v>
      </c>
      <c r="C19" s="18" t="s">
        <v>139</v>
      </c>
      <c r="D19" s="18" t="s">
        <v>62</v>
      </c>
      <c r="E19" s="18" t="s">
        <v>68</v>
      </c>
      <c r="F19" s="18" t="s">
        <v>122</v>
      </c>
      <c r="G19" s="18" t="s">
        <v>140</v>
      </c>
      <c r="H19" s="21" t="s">
        <v>141</v>
      </c>
      <c r="I19" s="18" t="s">
        <v>130</v>
      </c>
      <c r="J19" s="40"/>
      <c r="K19" s="40" t="s">
        <v>75</v>
      </c>
      <c r="L19" s="40" t="s">
        <v>75</v>
      </c>
      <c r="M19" s="40" t="s">
        <v>142</v>
      </c>
      <c r="N19" s="40" t="s">
        <v>58</v>
      </c>
      <c r="O19" s="41">
        <f t="shared" si="0"/>
        <v>800</v>
      </c>
      <c r="P19" s="40"/>
      <c r="Q19" s="41">
        <f t="shared" si="1"/>
        <v>800</v>
      </c>
      <c r="R19" s="40">
        <v>800</v>
      </c>
      <c r="S19" s="40"/>
      <c r="T19" s="51"/>
      <c r="U19" s="51"/>
      <c r="V19" s="51"/>
      <c r="W19" s="51"/>
      <c r="X19" s="51"/>
      <c r="Y19" s="51"/>
      <c r="Z19" s="52" t="s">
        <v>143</v>
      </c>
      <c r="AA19" s="52"/>
    </row>
    <row r="20" s="5" customFormat="1" ht="147" customHeight="1" spans="1:27">
      <c r="A20" s="18">
        <v>14</v>
      </c>
      <c r="B20" s="18" t="s">
        <v>144</v>
      </c>
      <c r="C20" s="18" t="s">
        <v>145</v>
      </c>
      <c r="D20" s="18" t="s">
        <v>100</v>
      </c>
      <c r="E20" s="18" t="s">
        <v>68</v>
      </c>
      <c r="F20" s="18" t="s">
        <v>80</v>
      </c>
      <c r="G20" s="18" t="s">
        <v>87</v>
      </c>
      <c r="H20" s="20" t="s">
        <v>146</v>
      </c>
      <c r="I20" s="18" t="s">
        <v>102</v>
      </c>
      <c r="J20" s="40"/>
      <c r="K20" s="40" t="s">
        <v>103</v>
      </c>
      <c r="L20" s="40" t="s">
        <v>90</v>
      </c>
      <c r="M20" s="40" t="s">
        <v>104</v>
      </c>
      <c r="N20" s="40" t="s">
        <v>58</v>
      </c>
      <c r="O20" s="41">
        <f t="shared" si="0"/>
        <v>150</v>
      </c>
      <c r="P20" s="40"/>
      <c r="Q20" s="41">
        <f t="shared" si="1"/>
        <v>150</v>
      </c>
      <c r="R20" s="40">
        <v>150</v>
      </c>
      <c r="S20" s="51"/>
      <c r="T20" s="51"/>
      <c r="U20" s="51"/>
      <c r="V20" s="51"/>
      <c r="W20" s="51"/>
      <c r="X20" s="51"/>
      <c r="Y20" s="51"/>
      <c r="Z20" s="52" t="s">
        <v>147</v>
      </c>
      <c r="AA20" s="52"/>
    </row>
    <row r="21" s="5" customFormat="1" ht="150" customHeight="1" spans="1:27">
      <c r="A21" s="18">
        <v>15</v>
      </c>
      <c r="B21" s="18" t="s">
        <v>148</v>
      </c>
      <c r="C21" s="18" t="s">
        <v>149</v>
      </c>
      <c r="D21" s="18" t="s">
        <v>62</v>
      </c>
      <c r="E21" s="18" t="s">
        <v>68</v>
      </c>
      <c r="F21" s="18" t="s">
        <v>69</v>
      </c>
      <c r="G21" s="18" t="s">
        <v>123</v>
      </c>
      <c r="H21" s="20" t="s">
        <v>150</v>
      </c>
      <c r="I21" s="18" t="s">
        <v>151</v>
      </c>
      <c r="J21" s="40">
        <v>51</v>
      </c>
      <c r="K21" s="40" t="s">
        <v>90</v>
      </c>
      <c r="L21" s="40" t="s">
        <v>90</v>
      </c>
      <c r="M21" s="40" t="s">
        <v>91</v>
      </c>
      <c r="N21" s="40" t="s">
        <v>58</v>
      </c>
      <c r="O21" s="41">
        <f t="shared" si="0"/>
        <v>800</v>
      </c>
      <c r="P21" s="40"/>
      <c r="Q21" s="41">
        <f t="shared" si="1"/>
        <v>800</v>
      </c>
      <c r="R21" s="40">
        <v>800</v>
      </c>
      <c r="S21" s="40"/>
      <c r="T21" s="51"/>
      <c r="U21" s="51"/>
      <c r="V21" s="51"/>
      <c r="W21" s="51"/>
      <c r="X21" s="51"/>
      <c r="Y21" s="51"/>
      <c r="Z21" s="52" t="s">
        <v>152</v>
      </c>
      <c r="AA21" s="52"/>
    </row>
    <row r="22" s="5" customFormat="1" ht="249" customHeight="1" spans="1:27">
      <c r="A22" s="18">
        <v>16</v>
      </c>
      <c r="B22" s="18" t="s">
        <v>153</v>
      </c>
      <c r="C22" s="22" t="s">
        <v>154</v>
      </c>
      <c r="D22" s="23" t="s">
        <v>62</v>
      </c>
      <c r="E22" s="24" t="s">
        <v>68</v>
      </c>
      <c r="F22" s="24" t="s">
        <v>155</v>
      </c>
      <c r="G22" s="22" t="s">
        <v>156</v>
      </c>
      <c r="H22" s="25" t="s">
        <v>157</v>
      </c>
      <c r="I22" s="22" t="s">
        <v>54</v>
      </c>
      <c r="J22" s="22">
        <v>4.4</v>
      </c>
      <c r="K22" s="24" t="s">
        <v>55</v>
      </c>
      <c r="L22" s="24" t="s">
        <v>56</v>
      </c>
      <c r="M22" s="22" t="s">
        <v>57</v>
      </c>
      <c r="N22" s="45" t="s">
        <v>58</v>
      </c>
      <c r="O22" s="44">
        <f t="shared" ref="O9:O43" si="2">P22+Q22+V22</f>
        <v>581.5</v>
      </c>
      <c r="P22" s="44"/>
      <c r="Q22" s="44">
        <f t="shared" si="1"/>
        <v>581.5</v>
      </c>
      <c r="R22" s="47">
        <v>581.5</v>
      </c>
      <c r="S22" s="41"/>
      <c r="T22" s="41"/>
      <c r="U22" s="41"/>
      <c r="V22" s="41"/>
      <c r="W22" s="56"/>
      <c r="X22" s="56"/>
      <c r="Y22" s="56"/>
      <c r="Z22" s="22" t="s">
        <v>158</v>
      </c>
      <c r="AA22" s="52"/>
    </row>
    <row r="23" s="6" customFormat="1" ht="240" customHeight="1" spans="1:27">
      <c r="A23" s="18">
        <v>17</v>
      </c>
      <c r="B23" s="18" t="s">
        <v>159</v>
      </c>
      <c r="C23" s="22" t="s">
        <v>160</v>
      </c>
      <c r="D23" s="23" t="s">
        <v>62</v>
      </c>
      <c r="E23" s="24" t="s">
        <v>68</v>
      </c>
      <c r="F23" s="24" t="s">
        <v>155</v>
      </c>
      <c r="G23" s="22" t="s">
        <v>161</v>
      </c>
      <c r="H23" s="25" t="s">
        <v>162</v>
      </c>
      <c r="I23" s="22" t="s">
        <v>54</v>
      </c>
      <c r="J23" s="22">
        <v>5.68</v>
      </c>
      <c r="K23" s="24" t="s">
        <v>55</v>
      </c>
      <c r="L23" s="24" t="s">
        <v>56</v>
      </c>
      <c r="M23" s="22" t="s">
        <v>57</v>
      </c>
      <c r="N23" s="45" t="s">
        <v>58</v>
      </c>
      <c r="O23" s="46">
        <f t="shared" si="2"/>
        <v>426.028</v>
      </c>
      <c r="P23" s="46"/>
      <c r="Q23" s="46">
        <f t="shared" si="1"/>
        <v>426.028</v>
      </c>
      <c r="R23" s="57">
        <v>426.028</v>
      </c>
      <c r="S23" s="41"/>
      <c r="T23" s="41"/>
      <c r="U23" s="41"/>
      <c r="V23" s="41"/>
      <c r="W23" s="56"/>
      <c r="X23" s="56"/>
      <c r="Y23" s="56"/>
      <c r="Z23" s="22" t="s">
        <v>158</v>
      </c>
      <c r="AA23" s="52"/>
    </row>
    <row r="24" s="6" customFormat="1" ht="249" customHeight="1" spans="1:27">
      <c r="A24" s="18">
        <v>18</v>
      </c>
      <c r="B24" s="18" t="s">
        <v>163</v>
      </c>
      <c r="C24" s="22" t="s">
        <v>164</v>
      </c>
      <c r="D24" s="23" t="s">
        <v>62</v>
      </c>
      <c r="E24" s="24" t="s">
        <v>68</v>
      </c>
      <c r="F24" s="24" t="s">
        <v>155</v>
      </c>
      <c r="G24" s="22" t="s">
        <v>165</v>
      </c>
      <c r="H24" s="25" t="s">
        <v>166</v>
      </c>
      <c r="I24" s="22" t="s">
        <v>54</v>
      </c>
      <c r="J24" s="22">
        <v>7.28</v>
      </c>
      <c r="K24" s="24" t="s">
        <v>55</v>
      </c>
      <c r="L24" s="24" t="s">
        <v>56</v>
      </c>
      <c r="M24" s="22" t="s">
        <v>57</v>
      </c>
      <c r="N24" s="45" t="s">
        <v>58</v>
      </c>
      <c r="O24" s="44">
        <f t="shared" si="2"/>
        <v>569.5</v>
      </c>
      <c r="P24" s="44"/>
      <c r="Q24" s="44">
        <f t="shared" si="1"/>
        <v>569.5</v>
      </c>
      <c r="R24" s="47">
        <v>569.5</v>
      </c>
      <c r="S24" s="41"/>
      <c r="T24" s="41"/>
      <c r="U24" s="41"/>
      <c r="V24" s="41"/>
      <c r="W24" s="56"/>
      <c r="X24" s="56"/>
      <c r="Y24" s="56"/>
      <c r="Z24" s="22" t="s">
        <v>158</v>
      </c>
      <c r="AA24" s="22"/>
    </row>
    <row r="25" s="6" customFormat="1" ht="255" customHeight="1" spans="1:27">
      <c r="A25" s="18">
        <v>19</v>
      </c>
      <c r="B25" s="18" t="s">
        <v>167</v>
      </c>
      <c r="C25" s="22" t="s">
        <v>168</v>
      </c>
      <c r="D25" s="23" t="s">
        <v>62</v>
      </c>
      <c r="E25" s="24" t="s">
        <v>68</v>
      </c>
      <c r="F25" s="24" t="s">
        <v>155</v>
      </c>
      <c r="G25" s="22" t="s">
        <v>169</v>
      </c>
      <c r="H25" s="25" t="s">
        <v>170</v>
      </c>
      <c r="I25" s="22" t="s">
        <v>54</v>
      </c>
      <c r="J25" s="22">
        <v>6.648</v>
      </c>
      <c r="K25" s="24" t="s">
        <v>55</v>
      </c>
      <c r="L25" s="24" t="s">
        <v>56</v>
      </c>
      <c r="M25" s="22" t="s">
        <v>57</v>
      </c>
      <c r="N25" s="45" t="s">
        <v>58</v>
      </c>
      <c r="O25" s="41">
        <f t="shared" si="2"/>
        <v>504</v>
      </c>
      <c r="P25" s="41"/>
      <c r="Q25" s="41">
        <f t="shared" si="1"/>
        <v>504</v>
      </c>
      <c r="R25" s="45">
        <v>504</v>
      </c>
      <c r="S25" s="41"/>
      <c r="T25" s="41"/>
      <c r="U25" s="41"/>
      <c r="V25" s="41"/>
      <c r="W25" s="56"/>
      <c r="X25" s="56"/>
      <c r="Y25" s="56"/>
      <c r="Z25" s="22" t="s">
        <v>158</v>
      </c>
      <c r="AA25" s="52"/>
    </row>
    <row r="26" s="7" customFormat="1" ht="248" customHeight="1" spans="1:27">
      <c r="A26" s="18">
        <v>20</v>
      </c>
      <c r="B26" s="18" t="s">
        <v>171</v>
      </c>
      <c r="C26" s="22" t="s">
        <v>172</v>
      </c>
      <c r="D26" s="23" t="s">
        <v>62</v>
      </c>
      <c r="E26" s="24" t="s">
        <v>68</v>
      </c>
      <c r="F26" s="24" t="s">
        <v>155</v>
      </c>
      <c r="G26" s="22" t="s">
        <v>52</v>
      </c>
      <c r="H26" s="25" t="s">
        <v>173</v>
      </c>
      <c r="I26" s="22" t="s">
        <v>54</v>
      </c>
      <c r="J26" s="22">
        <v>5.78</v>
      </c>
      <c r="K26" s="24" t="s">
        <v>55</v>
      </c>
      <c r="L26" s="24" t="s">
        <v>56</v>
      </c>
      <c r="M26" s="22" t="s">
        <v>57</v>
      </c>
      <c r="N26" s="45" t="s">
        <v>58</v>
      </c>
      <c r="O26" s="44">
        <f t="shared" si="2"/>
        <v>1473.9</v>
      </c>
      <c r="P26" s="47"/>
      <c r="Q26" s="44">
        <f t="shared" si="1"/>
        <v>1473.9</v>
      </c>
      <c r="R26" s="47">
        <v>1473.9</v>
      </c>
      <c r="S26" s="45"/>
      <c r="T26" s="45"/>
      <c r="U26" s="45"/>
      <c r="V26" s="45"/>
      <c r="W26" s="45"/>
      <c r="X26" s="45"/>
      <c r="Y26" s="45"/>
      <c r="Z26" s="22" t="s">
        <v>158</v>
      </c>
      <c r="AA26" s="22"/>
    </row>
    <row r="27" s="6" customFormat="1" ht="252" customHeight="1" spans="1:27">
      <c r="A27" s="18">
        <v>21</v>
      </c>
      <c r="B27" s="18" t="s">
        <v>174</v>
      </c>
      <c r="C27" s="22" t="s">
        <v>175</v>
      </c>
      <c r="D27" s="23" t="s">
        <v>62</v>
      </c>
      <c r="E27" s="24" t="s">
        <v>68</v>
      </c>
      <c r="F27" s="24" t="s">
        <v>155</v>
      </c>
      <c r="G27" s="22" t="s">
        <v>176</v>
      </c>
      <c r="H27" s="25" t="s">
        <v>177</v>
      </c>
      <c r="I27" s="22" t="s">
        <v>54</v>
      </c>
      <c r="J27" s="22">
        <v>9.5</v>
      </c>
      <c r="K27" s="24" t="s">
        <v>55</v>
      </c>
      <c r="L27" s="24" t="s">
        <v>56</v>
      </c>
      <c r="M27" s="22" t="s">
        <v>57</v>
      </c>
      <c r="N27" s="45" t="s">
        <v>58</v>
      </c>
      <c r="O27" s="41">
        <f t="shared" si="2"/>
        <v>712.5</v>
      </c>
      <c r="P27" s="41"/>
      <c r="Q27" s="41">
        <f t="shared" si="1"/>
        <v>712.5</v>
      </c>
      <c r="R27" s="45">
        <v>712.5</v>
      </c>
      <c r="S27" s="41"/>
      <c r="T27" s="41"/>
      <c r="U27" s="41"/>
      <c r="V27" s="41"/>
      <c r="W27" s="56"/>
      <c r="X27" s="56"/>
      <c r="Y27" s="56"/>
      <c r="Z27" s="22" t="s">
        <v>158</v>
      </c>
      <c r="AA27" s="52"/>
    </row>
    <row r="28" s="6" customFormat="1" ht="263" customHeight="1" spans="1:27">
      <c r="A28" s="18">
        <v>22</v>
      </c>
      <c r="B28" s="18" t="s">
        <v>178</v>
      </c>
      <c r="C28" s="22" t="s">
        <v>179</v>
      </c>
      <c r="D28" s="23" t="s">
        <v>62</v>
      </c>
      <c r="E28" s="24" t="s">
        <v>68</v>
      </c>
      <c r="F28" s="24" t="s">
        <v>155</v>
      </c>
      <c r="G28" s="22" t="s">
        <v>180</v>
      </c>
      <c r="H28" s="25" t="s">
        <v>181</v>
      </c>
      <c r="I28" s="22" t="s">
        <v>54</v>
      </c>
      <c r="J28" s="22">
        <v>5.878</v>
      </c>
      <c r="K28" s="24" t="s">
        <v>55</v>
      </c>
      <c r="L28" s="24" t="s">
        <v>56</v>
      </c>
      <c r="M28" s="22" t="s">
        <v>57</v>
      </c>
      <c r="N28" s="45" t="s">
        <v>58</v>
      </c>
      <c r="O28" s="41">
        <f t="shared" si="2"/>
        <v>577.24</v>
      </c>
      <c r="P28" s="41"/>
      <c r="Q28" s="41">
        <f t="shared" si="1"/>
        <v>577.24</v>
      </c>
      <c r="R28" s="45">
        <v>577.24</v>
      </c>
      <c r="S28" s="41"/>
      <c r="T28" s="41"/>
      <c r="U28" s="41"/>
      <c r="V28" s="41"/>
      <c r="W28" s="56"/>
      <c r="X28" s="56"/>
      <c r="Y28" s="56"/>
      <c r="Z28" s="22" t="s">
        <v>158</v>
      </c>
      <c r="AA28" s="52"/>
    </row>
    <row r="29" s="7" customFormat="1" ht="128" customHeight="1" spans="1:27">
      <c r="A29" s="18">
        <v>23</v>
      </c>
      <c r="B29" s="18" t="s">
        <v>182</v>
      </c>
      <c r="C29" s="22" t="s">
        <v>183</v>
      </c>
      <c r="D29" s="24" t="s">
        <v>13</v>
      </c>
      <c r="E29" s="24" t="s">
        <v>68</v>
      </c>
      <c r="F29" s="24" t="s">
        <v>155</v>
      </c>
      <c r="G29" s="22" t="s">
        <v>184</v>
      </c>
      <c r="H29" s="25" t="s">
        <v>185</v>
      </c>
      <c r="I29" s="22" t="s">
        <v>186</v>
      </c>
      <c r="J29" s="22">
        <v>5</v>
      </c>
      <c r="K29" s="24" t="s">
        <v>55</v>
      </c>
      <c r="L29" s="24" t="s">
        <v>56</v>
      </c>
      <c r="M29" s="22" t="s">
        <v>57</v>
      </c>
      <c r="N29" s="45" t="s">
        <v>58</v>
      </c>
      <c r="O29" s="41">
        <f t="shared" si="2"/>
        <v>510</v>
      </c>
      <c r="P29" s="45"/>
      <c r="Q29" s="41">
        <f t="shared" si="1"/>
        <v>510</v>
      </c>
      <c r="R29" s="45"/>
      <c r="S29" s="45">
        <v>510</v>
      </c>
      <c r="T29" s="45"/>
      <c r="U29" s="45"/>
      <c r="V29" s="45"/>
      <c r="W29" s="45"/>
      <c r="X29" s="45"/>
      <c r="Y29" s="45"/>
      <c r="Z29" s="22" t="s">
        <v>187</v>
      </c>
      <c r="AA29" s="52"/>
    </row>
    <row r="30" s="7" customFormat="1" ht="136" customHeight="1" spans="1:27">
      <c r="A30" s="18">
        <v>24</v>
      </c>
      <c r="B30" s="18" t="s">
        <v>188</v>
      </c>
      <c r="C30" s="22" t="s">
        <v>189</v>
      </c>
      <c r="D30" s="23" t="s">
        <v>62</v>
      </c>
      <c r="E30" s="24" t="s">
        <v>68</v>
      </c>
      <c r="F30" s="24" t="s">
        <v>155</v>
      </c>
      <c r="G30" s="22" t="s">
        <v>190</v>
      </c>
      <c r="H30" s="25" t="s">
        <v>191</v>
      </c>
      <c r="I30" s="22" t="s">
        <v>54</v>
      </c>
      <c r="J30" s="22">
        <v>8.1</v>
      </c>
      <c r="K30" s="24" t="s">
        <v>55</v>
      </c>
      <c r="L30" s="24" t="s">
        <v>56</v>
      </c>
      <c r="M30" s="22" t="s">
        <v>57</v>
      </c>
      <c r="N30" s="45" t="s">
        <v>58</v>
      </c>
      <c r="O30" s="41">
        <f t="shared" si="2"/>
        <v>1000</v>
      </c>
      <c r="P30" s="45"/>
      <c r="Q30" s="41">
        <f t="shared" si="1"/>
        <v>1000</v>
      </c>
      <c r="R30" s="45">
        <v>1000</v>
      </c>
      <c r="S30" s="45"/>
      <c r="T30" s="45"/>
      <c r="U30" s="45"/>
      <c r="V30" s="45"/>
      <c r="W30" s="45"/>
      <c r="X30" s="45"/>
      <c r="Y30" s="45"/>
      <c r="Z30" s="22" t="s">
        <v>192</v>
      </c>
      <c r="AA30" s="52"/>
    </row>
    <row r="31" s="7" customFormat="1" ht="276" customHeight="1" spans="1:27">
      <c r="A31" s="18">
        <v>25</v>
      </c>
      <c r="B31" s="18" t="s">
        <v>193</v>
      </c>
      <c r="C31" s="22" t="s">
        <v>194</v>
      </c>
      <c r="D31" s="23" t="s">
        <v>62</v>
      </c>
      <c r="E31" s="24" t="s">
        <v>68</v>
      </c>
      <c r="F31" s="24" t="s">
        <v>155</v>
      </c>
      <c r="G31" s="22" t="s">
        <v>195</v>
      </c>
      <c r="H31" s="25" t="s">
        <v>196</v>
      </c>
      <c r="I31" s="22" t="s">
        <v>54</v>
      </c>
      <c r="J31" s="22">
        <v>3.5</v>
      </c>
      <c r="K31" s="24" t="s">
        <v>55</v>
      </c>
      <c r="L31" s="24" t="s">
        <v>56</v>
      </c>
      <c r="M31" s="22" t="s">
        <v>57</v>
      </c>
      <c r="N31" s="45" t="s">
        <v>58</v>
      </c>
      <c r="O31" s="41">
        <f t="shared" si="2"/>
        <v>2500</v>
      </c>
      <c r="P31" s="45"/>
      <c r="Q31" s="41">
        <f t="shared" si="1"/>
        <v>2500</v>
      </c>
      <c r="R31" s="45">
        <v>2500</v>
      </c>
      <c r="S31" s="45"/>
      <c r="T31" s="45"/>
      <c r="U31" s="45"/>
      <c r="V31" s="45"/>
      <c r="W31" s="45"/>
      <c r="X31" s="45"/>
      <c r="Y31" s="45"/>
      <c r="Z31" s="22" t="s">
        <v>192</v>
      </c>
      <c r="AA31" s="52"/>
    </row>
    <row r="32" s="7" customFormat="1" ht="273" customHeight="1" spans="1:27">
      <c r="A32" s="18">
        <v>26</v>
      </c>
      <c r="B32" s="18" t="s">
        <v>197</v>
      </c>
      <c r="C32" s="22" t="s">
        <v>198</v>
      </c>
      <c r="D32" s="23" t="s">
        <v>62</v>
      </c>
      <c r="E32" s="24" t="s">
        <v>68</v>
      </c>
      <c r="F32" s="24" t="s">
        <v>155</v>
      </c>
      <c r="G32" s="22" t="s">
        <v>199</v>
      </c>
      <c r="H32" s="25" t="s">
        <v>200</v>
      </c>
      <c r="I32" s="22" t="s">
        <v>54</v>
      </c>
      <c r="J32" s="22">
        <v>4.15</v>
      </c>
      <c r="K32" s="24" t="s">
        <v>55</v>
      </c>
      <c r="L32" s="24" t="s">
        <v>56</v>
      </c>
      <c r="M32" s="22" t="s">
        <v>57</v>
      </c>
      <c r="N32" s="45" t="s">
        <v>58</v>
      </c>
      <c r="O32" s="41">
        <f t="shared" si="2"/>
        <v>3000</v>
      </c>
      <c r="P32" s="45"/>
      <c r="Q32" s="41">
        <f t="shared" si="1"/>
        <v>3000</v>
      </c>
      <c r="R32" s="45">
        <v>3000</v>
      </c>
      <c r="S32" s="45"/>
      <c r="T32" s="45"/>
      <c r="U32" s="45"/>
      <c r="V32" s="45"/>
      <c r="W32" s="45"/>
      <c r="X32" s="45"/>
      <c r="Y32" s="45"/>
      <c r="Z32" s="22" t="s">
        <v>192</v>
      </c>
      <c r="AA32" s="52"/>
    </row>
    <row r="33" s="7" customFormat="1" ht="163" customHeight="1" spans="1:27">
      <c r="A33" s="18">
        <v>27</v>
      </c>
      <c r="B33" s="18" t="s">
        <v>201</v>
      </c>
      <c r="C33" s="22" t="s">
        <v>202</v>
      </c>
      <c r="D33" s="23" t="s">
        <v>62</v>
      </c>
      <c r="E33" s="24" t="s">
        <v>68</v>
      </c>
      <c r="F33" s="24" t="s">
        <v>155</v>
      </c>
      <c r="G33" s="22" t="s">
        <v>140</v>
      </c>
      <c r="H33" s="25" t="s">
        <v>203</v>
      </c>
      <c r="I33" s="22" t="s">
        <v>186</v>
      </c>
      <c r="J33" s="22">
        <v>77</v>
      </c>
      <c r="K33" s="24" t="s">
        <v>55</v>
      </c>
      <c r="L33" s="24" t="s">
        <v>56</v>
      </c>
      <c r="M33" s="22" t="s">
        <v>57</v>
      </c>
      <c r="N33" s="45" t="s">
        <v>58</v>
      </c>
      <c r="O33" s="41">
        <f t="shared" si="2"/>
        <v>3834</v>
      </c>
      <c r="P33" s="45"/>
      <c r="Q33" s="41">
        <f t="shared" si="1"/>
        <v>3834</v>
      </c>
      <c r="R33" s="45">
        <v>3834</v>
      </c>
      <c r="S33" s="45"/>
      <c r="T33" s="45"/>
      <c r="U33" s="45"/>
      <c r="V33" s="45"/>
      <c r="W33" s="45"/>
      <c r="X33" s="45"/>
      <c r="Y33" s="45"/>
      <c r="Z33" s="22" t="s">
        <v>204</v>
      </c>
      <c r="AA33" s="52"/>
    </row>
    <row r="34" s="7" customFormat="1" ht="143" customHeight="1" spans="1:27">
      <c r="A34" s="18">
        <v>28</v>
      </c>
      <c r="B34" s="18" t="s">
        <v>205</v>
      </c>
      <c r="C34" s="26" t="s">
        <v>206</v>
      </c>
      <c r="D34" s="22" t="s">
        <v>62</v>
      </c>
      <c r="E34" s="22" t="s">
        <v>68</v>
      </c>
      <c r="F34" s="22" t="s">
        <v>207</v>
      </c>
      <c r="G34" s="22" t="s">
        <v>3</v>
      </c>
      <c r="H34" s="27" t="s">
        <v>208</v>
      </c>
      <c r="I34" s="22" t="s">
        <v>54</v>
      </c>
      <c r="J34" s="22">
        <v>1.6</v>
      </c>
      <c r="K34" s="24" t="s">
        <v>55</v>
      </c>
      <c r="L34" s="24" t="s">
        <v>56</v>
      </c>
      <c r="M34" s="22" t="s">
        <v>57</v>
      </c>
      <c r="N34" s="45" t="s">
        <v>58</v>
      </c>
      <c r="O34" s="41">
        <f t="shared" si="2"/>
        <v>5208</v>
      </c>
      <c r="P34" s="45"/>
      <c r="Q34" s="41">
        <f t="shared" si="1"/>
        <v>5208</v>
      </c>
      <c r="R34" s="45">
        <v>5208</v>
      </c>
      <c r="S34" s="45"/>
      <c r="T34" s="45"/>
      <c r="U34" s="45"/>
      <c r="V34" s="45"/>
      <c r="W34" s="45"/>
      <c r="X34" s="45"/>
      <c r="Y34" s="45"/>
      <c r="Z34" s="52" t="s">
        <v>65</v>
      </c>
      <c r="AA34" s="52"/>
    </row>
    <row r="35" s="7" customFormat="1" ht="241" customHeight="1" spans="1:27">
      <c r="A35" s="18">
        <v>29</v>
      </c>
      <c r="B35" s="18" t="s">
        <v>209</v>
      </c>
      <c r="C35" s="26" t="s">
        <v>210</v>
      </c>
      <c r="D35" s="26" t="s">
        <v>62</v>
      </c>
      <c r="E35" s="26" t="s">
        <v>68</v>
      </c>
      <c r="F35" s="26" t="s">
        <v>207</v>
      </c>
      <c r="G35" s="26" t="s">
        <v>211</v>
      </c>
      <c r="H35" s="26" t="s">
        <v>212</v>
      </c>
      <c r="I35" s="22" t="s">
        <v>213</v>
      </c>
      <c r="J35" s="22">
        <v>1</v>
      </c>
      <c r="K35" s="24" t="s">
        <v>55</v>
      </c>
      <c r="L35" s="24" t="s">
        <v>56</v>
      </c>
      <c r="M35" s="22" t="s">
        <v>57</v>
      </c>
      <c r="N35" s="45" t="s">
        <v>58</v>
      </c>
      <c r="O35" s="41">
        <f t="shared" si="2"/>
        <v>7100</v>
      </c>
      <c r="P35" s="45"/>
      <c r="Q35" s="41">
        <f t="shared" si="1"/>
        <v>7100</v>
      </c>
      <c r="R35" s="45">
        <v>7100</v>
      </c>
      <c r="S35" s="45"/>
      <c r="T35" s="45"/>
      <c r="U35" s="45"/>
      <c r="V35" s="45"/>
      <c r="W35" s="45"/>
      <c r="X35" s="45"/>
      <c r="Y35" s="45"/>
      <c r="Z35" s="52" t="s">
        <v>214</v>
      </c>
      <c r="AA35" s="52"/>
    </row>
    <row r="36" s="7" customFormat="1" ht="234" customHeight="1" spans="1:27">
      <c r="A36" s="18">
        <v>30</v>
      </c>
      <c r="B36" s="18" t="s">
        <v>215</v>
      </c>
      <c r="C36" s="26" t="s">
        <v>216</v>
      </c>
      <c r="D36" s="26" t="s">
        <v>62</v>
      </c>
      <c r="E36" s="26" t="s">
        <v>68</v>
      </c>
      <c r="F36" s="26" t="s">
        <v>207</v>
      </c>
      <c r="G36" s="26" t="s">
        <v>217</v>
      </c>
      <c r="H36" s="27" t="s">
        <v>218</v>
      </c>
      <c r="I36" s="22" t="s">
        <v>219</v>
      </c>
      <c r="J36" s="22">
        <v>10.6</v>
      </c>
      <c r="K36" s="24" t="s">
        <v>55</v>
      </c>
      <c r="L36" s="24" t="s">
        <v>56</v>
      </c>
      <c r="M36" s="22" t="s">
        <v>57</v>
      </c>
      <c r="N36" s="45" t="s">
        <v>58</v>
      </c>
      <c r="O36" s="41">
        <f t="shared" si="2"/>
        <v>3392</v>
      </c>
      <c r="P36" s="45"/>
      <c r="Q36" s="41">
        <f t="shared" si="1"/>
        <v>3392</v>
      </c>
      <c r="R36" s="58">
        <f>10.6*320</f>
        <v>3392</v>
      </c>
      <c r="S36" s="45"/>
      <c r="T36" s="45"/>
      <c r="U36" s="45"/>
      <c r="V36" s="45"/>
      <c r="W36" s="45"/>
      <c r="X36" s="45"/>
      <c r="Y36" s="45"/>
      <c r="Z36" s="52" t="s">
        <v>220</v>
      </c>
      <c r="AA36" s="52"/>
    </row>
    <row r="37" s="7" customFormat="1" ht="143" customHeight="1" spans="1:27">
      <c r="A37" s="18">
        <v>31</v>
      </c>
      <c r="B37" s="18" t="s">
        <v>221</v>
      </c>
      <c r="C37" s="26" t="s">
        <v>222</v>
      </c>
      <c r="D37" s="26" t="s">
        <v>62</v>
      </c>
      <c r="E37" s="26" t="s">
        <v>68</v>
      </c>
      <c r="F37" s="26" t="s">
        <v>207</v>
      </c>
      <c r="G37" s="26" t="s">
        <v>217</v>
      </c>
      <c r="H37" s="27" t="s">
        <v>223</v>
      </c>
      <c r="I37" s="22" t="s">
        <v>219</v>
      </c>
      <c r="J37" s="22">
        <v>5.7</v>
      </c>
      <c r="K37" s="24" t="s">
        <v>55</v>
      </c>
      <c r="L37" s="24" t="s">
        <v>56</v>
      </c>
      <c r="M37" s="22" t="s">
        <v>57</v>
      </c>
      <c r="N37" s="45" t="s">
        <v>58</v>
      </c>
      <c r="O37" s="41">
        <f t="shared" si="2"/>
        <v>2500</v>
      </c>
      <c r="P37" s="45"/>
      <c r="Q37" s="41">
        <f t="shared" si="1"/>
        <v>2500</v>
      </c>
      <c r="R37" s="58">
        <v>2500</v>
      </c>
      <c r="S37" s="45"/>
      <c r="T37" s="45"/>
      <c r="U37" s="45"/>
      <c r="V37" s="45"/>
      <c r="W37" s="45"/>
      <c r="X37" s="45"/>
      <c r="Y37" s="45"/>
      <c r="Z37" s="52" t="s">
        <v>224</v>
      </c>
      <c r="AA37" s="52"/>
    </row>
    <row r="38" s="7" customFormat="1" ht="254" customHeight="1" spans="1:27">
      <c r="A38" s="18">
        <v>32</v>
      </c>
      <c r="B38" s="18" t="s">
        <v>225</v>
      </c>
      <c r="C38" s="24" t="s">
        <v>226</v>
      </c>
      <c r="D38" s="24" t="s">
        <v>13</v>
      </c>
      <c r="E38" s="24" t="s">
        <v>68</v>
      </c>
      <c r="F38" s="24" t="s">
        <v>227</v>
      </c>
      <c r="G38" s="22" t="s">
        <v>123</v>
      </c>
      <c r="H38" s="28" t="s">
        <v>228</v>
      </c>
      <c r="I38" s="22" t="s">
        <v>54</v>
      </c>
      <c r="J38" s="22">
        <v>40.7</v>
      </c>
      <c r="K38" s="24" t="s">
        <v>110</v>
      </c>
      <c r="L38" s="24" t="s">
        <v>110</v>
      </c>
      <c r="M38" s="40" t="s">
        <v>111</v>
      </c>
      <c r="N38" s="45" t="s">
        <v>58</v>
      </c>
      <c r="O38" s="41">
        <f t="shared" si="2"/>
        <v>2300</v>
      </c>
      <c r="P38" s="45"/>
      <c r="Q38" s="41">
        <f t="shared" si="1"/>
        <v>2300</v>
      </c>
      <c r="R38" s="45"/>
      <c r="S38" s="45">
        <v>2300</v>
      </c>
      <c r="T38" s="45"/>
      <c r="U38" s="45"/>
      <c r="V38" s="45"/>
      <c r="W38" s="45"/>
      <c r="X38" s="45"/>
      <c r="Y38" s="45"/>
      <c r="Z38" s="24" t="s">
        <v>229</v>
      </c>
      <c r="AA38" s="52"/>
    </row>
    <row r="39" s="7" customFormat="1" ht="249" customHeight="1" spans="1:27">
      <c r="A39" s="18">
        <v>33</v>
      </c>
      <c r="B39" s="18" t="s">
        <v>230</v>
      </c>
      <c r="C39" s="24" t="s">
        <v>231</v>
      </c>
      <c r="D39" s="24" t="s">
        <v>13</v>
      </c>
      <c r="E39" s="24" t="s">
        <v>68</v>
      </c>
      <c r="F39" s="24" t="s">
        <v>227</v>
      </c>
      <c r="G39" s="24" t="s">
        <v>232</v>
      </c>
      <c r="H39" s="28" t="s">
        <v>233</v>
      </c>
      <c r="I39" s="22" t="s">
        <v>54</v>
      </c>
      <c r="J39" s="22">
        <v>13.5</v>
      </c>
      <c r="K39" s="24" t="s">
        <v>110</v>
      </c>
      <c r="L39" s="24" t="s">
        <v>110</v>
      </c>
      <c r="M39" s="40" t="s">
        <v>111</v>
      </c>
      <c r="N39" s="45" t="s">
        <v>58</v>
      </c>
      <c r="O39" s="41">
        <f t="shared" si="2"/>
        <v>1620</v>
      </c>
      <c r="P39" s="45"/>
      <c r="Q39" s="41">
        <f t="shared" si="1"/>
        <v>1620</v>
      </c>
      <c r="R39" s="45"/>
      <c r="S39" s="45">
        <v>1620</v>
      </c>
      <c r="T39" s="45"/>
      <c r="U39" s="45"/>
      <c r="V39" s="45"/>
      <c r="W39" s="45"/>
      <c r="X39" s="45"/>
      <c r="Y39" s="45"/>
      <c r="Z39" s="24" t="s">
        <v>229</v>
      </c>
      <c r="AA39" s="52"/>
    </row>
    <row r="40" s="7" customFormat="1" ht="287" customHeight="1" spans="1:27">
      <c r="A40" s="18">
        <v>34</v>
      </c>
      <c r="B40" s="18" t="s">
        <v>234</v>
      </c>
      <c r="C40" s="24" t="s">
        <v>235</v>
      </c>
      <c r="D40" s="24" t="s">
        <v>13</v>
      </c>
      <c r="E40" s="24" t="s">
        <v>68</v>
      </c>
      <c r="F40" s="24" t="s">
        <v>69</v>
      </c>
      <c r="G40" s="22" t="s">
        <v>156</v>
      </c>
      <c r="H40" s="28" t="s">
        <v>236</v>
      </c>
      <c r="I40" s="22" t="s">
        <v>237</v>
      </c>
      <c r="J40" s="22">
        <v>24038</v>
      </c>
      <c r="K40" s="24" t="s">
        <v>238</v>
      </c>
      <c r="L40" s="45" t="s">
        <v>239</v>
      </c>
      <c r="M40" s="45" t="s">
        <v>240</v>
      </c>
      <c r="N40" s="45" t="s">
        <v>58</v>
      </c>
      <c r="O40" s="41">
        <f t="shared" si="2"/>
        <v>1800</v>
      </c>
      <c r="P40" s="45"/>
      <c r="Q40" s="41">
        <f t="shared" si="1"/>
        <v>1800</v>
      </c>
      <c r="R40" s="45"/>
      <c r="S40" s="45">
        <v>1800</v>
      </c>
      <c r="T40" s="45"/>
      <c r="U40" s="45"/>
      <c r="V40" s="45"/>
      <c r="W40" s="45"/>
      <c r="X40" s="45"/>
      <c r="Y40" s="45"/>
      <c r="Z40" s="24" t="s">
        <v>241</v>
      </c>
      <c r="AA40" s="52"/>
    </row>
    <row r="41" s="7" customFormat="1" ht="308" customHeight="1" spans="1:27">
      <c r="A41" s="18">
        <v>35</v>
      </c>
      <c r="B41" s="18" t="s">
        <v>242</v>
      </c>
      <c r="C41" s="24" t="s">
        <v>243</v>
      </c>
      <c r="D41" s="24" t="s">
        <v>13</v>
      </c>
      <c r="E41" s="24" t="s">
        <v>68</v>
      </c>
      <c r="F41" s="24" t="s">
        <v>69</v>
      </c>
      <c r="G41" s="22" t="s">
        <v>244</v>
      </c>
      <c r="H41" s="28" t="s">
        <v>245</v>
      </c>
      <c r="I41" s="22" t="s">
        <v>237</v>
      </c>
      <c r="J41" s="22">
        <v>6055</v>
      </c>
      <c r="K41" s="24" t="s">
        <v>238</v>
      </c>
      <c r="L41" s="45" t="s">
        <v>239</v>
      </c>
      <c r="M41" s="45" t="s">
        <v>240</v>
      </c>
      <c r="N41" s="45" t="s">
        <v>58</v>
      </c>
      <c r="O41" s="41">
        <f t="shared" si="2"/>
        <v>431</v>
      </c>
      <c r="P41" s="45"/>
      <c r="Q41" s="41">
        <f t="shared" si="1"/>
        <v>431</v>
      </c>
      <c r="R41" s="45"/>
      <c r="S41" s="45">
        <v>431</v>
      </c>
      <c r="T41" s="45"/>
      <c r="U41" s="45"/>
      <c r="V41" s="45"/>
      <c r="W41" s="45"/>
      <c r="X41" s="45"/>
      <c r="Y41" s="45"/>
      <c r="Z41" s="24" t="s">
        <v>241</v>
      </c>
      <c r="AA41" s="24"/>
    </row>
    <row r="42" s="7" customFormat="1" ht="296" customHeight="1" spans="1:27">
      <c r="A42" s="18">
        <v>36</v>
      </c>
      <c r="B42" s="18" t="s">
        <v>246</v>
      </c>
      <c r="C42" s="24" t="s">
        <v>247</v>
      </c>
      <c r="D42" s="24" t="s">
        <v>13</v>
      </c>
      <c r="E42" s="24" t="s">
        <v>68</v>
      </c>
      <c r="F42" s="24" t="s">
        <v>227</v>
      </c>
      <c r="G42" s="22" t="s">
        <v>248</v>
      </c>
      <c r="H42" s="28" t="s">
        <v>249</v>
      </c>
      <c r="I42" s="22" t="s">
        <v>237</v>
      </c>
      <c r="J42" s="22">
        <v>22643</v>
      </c>
      <c r="K42" s="24" t="s">
        <v>238</v>
      </c>
      <c r="L42" s="45" t="s">
        <v>239</v>
      </c>
      <c r="M42" s="45" t="s">
        <v>240</v>
      </c>
      <c r="N42" s="45" t="s">
        <v>58</v>
      </c>
      <c r="O42" s="41">
        <f t="shared" si="2"/>
        <v>1512</v>
      </c>
      <c r="P42" s="45"/>
      <c r="Q42" s="41">
        <f t="shared" si="1"/>
        <v>1512</v>
      </c>
      <c r="R42" s="45"/>
      <c r="S42" s="45">
        <v>1512</v>
      </c>
      <c r="T42" s="45"/>
      <c r="U42" s="45"/>
      <c r="V42" s="45"/>
      <c r="W42" s="45"/>
      <c r="X42" s="45"/>
      <c r="Y42" s="45"/>
      <c r="Z42" s="24" t="s">
        <v>241</v>
      </c>
      <c r="AA42" s="24"/>
    </row>
    <row r="43" s="7" customFormat="1" ht="300" customHeight="1" spans="1:27">
      <c r="A43" s="18">
        <v>37</v>
      </c>
      <c r="B43" s="18" t="s">
        <v>250</v>
      </c>
      <c r="C43" s="24" t="s">
        <v>251</v>
      </c>
      <c r="D43" s="24" t="s">
        <v>13</v>
      </c>
      <c r="E43" s="24" t="s">
        <v>68</v>
      </c>
      <c r="F43" s="24" t="s">
        <v>227</v>
      </c>
      <c r="G43" s="22" t="s">
        <v>252</v>
      </c>
      <c r="H43" s="28" t="s">
        <v>253</v>
      </c>
      <c r="I43" s="22" t="s">
        <v>237</v>
      </c>
      <c r="J43" s="22">
        <v>8620</v>
      </c>
      <c r="K43" s="24" t="s">
        <v>238</v>
      </c>
      <c r="L43" s="45" t="s">
        <v>239</v>
      </c>
      <c r="M43" s="45" t="s">
        <v>240</v>
      </c>
      <c r="N43" s="45" t="s">
        <v>58</v>
      </c>
      <c r="O43" s="41">
        <f t="shared" si="2"/>
        <v>760</v>
      </c>
      <c r="P43" s="45"/>
      <c r="Q43" s="41">
        <f t="shared" si="1"/>
        <v>760</v>
      </c>
      <c r="R43" s="45"/>
      <c r="S43" s="45">
        <v>760</v>
      </c>
      <c r="T43" s="45"/>
      <c r="U43" s="45"/>
      <c r="V43" s="45"/>
      <c r="W43" s="45"/>
      <c r="X43" s="45"/>
      <c r="Y43" s="45"/>
      <c r="Z43" s="24" t="s">
        <v>241</v>
      </c>
      <c r="AA43" s="24"/>
    </row>
    <row r="44" s="7" customFormat="1" ht="300" customHeight="1" spans="1:27">
      <c r="A44" s="18">
        <v>38</v>
      </c>
      <c r="B44" s="18" t="s">
        <v>254</v>
      </c>
      <c r="C44" s="24" t="s">
        <v>255</v>
      </c>
      <c r="D44" s="24" t="s">
        <v>13</v>
      </c>
      <c r="E44" s="24" t="s">
        <v>68</v>
      </c>
      <c r="F44" s="24" t="s">
        <v>227</v>
      </c>
      <c r="G44" s="22" t="s">
        <v>256</v>
      </c>
      <c r="H44" s="28" t="s">
        <v>257</v>
      </c>
      <c r="I44" s="22" t="s">
        <v>237</v>
      </c>
      <c r="J44" s="22">
        <v>6001</v>
      </c>
      <c r="K44" s="24" t="s">
        <v>238</v>
      </c>
      <c r="L44" s="45" t="s">
        <v>239</v>
      </c>
      <c r="M44" s="45" t="s">
        <v>240</v>
      </c>
      <c r="N44" s="45" t="s">
        <v>58</v>
      </c>
      <c r="O44" s="41">
        <f t="shared" ref="O44:O57" si="3">P44+Q44+V44</f>
        <v>700</v>
      </c>
      <c r="P44" s="45"/>
      <c r="Q44" s="41">
        <f t="shared" ref="Q44:Q57" si="4">SUM(R44:U44)</f>
        <v>700</v>
      </c>
      <c r="R44" s="45"/>
      <c r="S44" s="45">
        <v>700</v>
      </c>
      <c r="T44" s="45"/>
      <c r="U44" s="45"/>
      <c r="V44" s="45"/>
      <c r="W44" s="45"/>
      <c r="X44" s="45"/>
      <c r="Y44" s="45"/>
      <c r="Z44" s="24" t="s">
        <v>241</v>
      </c>
      <c r="AA44" s="24"/>
    </row>
    <row r="45" s="7" customFormat="1" ht="174" customHeight="1" spans="1:27">
      <c r="A45" s="18">
        <v>39</v>
      </c>
      <c r="B45" s="18" t="s">
        <v>258</v>
      </c>
      <c r="C45" s="22" t="s">
        <v>259</v>
      </c>
      <c r="D45" s="23" t="s">
        <v>62</v>
      </c>
      <c r="E45" s="22" t="s">
        <v>68</v>
      </c>
      <c r="F45" s="24" t="s">
        <v>227</v>
      </c>
      <c r="G45" s="22" t="s">
        <v>260</v>
      </c>
      <c r="H45" s="25" t="s">
        <v>261</v>
      </c>
      <c r="I45" s="22" t="s">
        <v>262</v>
      </c>
      <c r="J45" s="22">
        <v>2</v>
      </c>
      <c r="K45" s="22" t="s">
        <v>263</v>
      </c>
      <c r="L45" s="22" t="s">
        <v>135</v>
      </c>
      <c r="M45" s="22" t="s">
        <v>264</v>
      </c>
      <c r="N45" s="40" t="s">
        <v>265</v>
      </c>
      <c r="O45" s="41">
        <f t="shared" si="3"/>
        <v>750</v>
      </c>
      <c r="P45" s="45"/>
      <c r="Q45" s="41">
        <f t="shared" si="4"/>
        <v>750</v>
      </c>
      <c r="R45" s="45">
        <v>750</v>
      </c>
      <c r="S45" s="45"/>
      <c r="T45" s="45"/>
      <c r="U45" s="45"/>
      <c r="V45" s="45"/>
      <c r="W45" s="45"/>
      <c r="X45" s="45"/>
      <c r="Y45" s="45"/>
      <c r="Z45" s="25" t="s">
        <v>266</v>
      </c>
      <c r="AA45" s="24"/>
    </row>
    <row r="46" s="7" customFormat="1" ht="332" customHeight="1" spans="1:27">
      <c r="A46" s="18">
        <v>40</v>
      </c>
      <c r="B46" s="18" t="s">
        <v>267</v>
      </c>
      <c r="C46" s="22" t="s">
        <v>268</v>
      </c>
      <c r="D46" s="23" t="s">
        <v>62</v>
      </c>
      <c r="E46" s="22" t="s">
        <v>68</v>
      </c>
      <c r="F46" s="22" t="s">
        <v>227</v>
      </c>
      <c r="G46" s="22" t="s">
        <v>269</v>
      </c>
      <c r="H46" s="25" t="s">
        <v>270</v>
      </c>
      <c r="I46" s="22" t="s">
        <v>130</v>
      </c>
      <c r="J46" s="22">
        <v>800</v>
      </c>
      <c r="K46" s="22" t="s">
        <v>263</v>
      </c>
      <c r="L46" s="22" t="s">
        <v>90</v>
      </c>
      <c r="M46" s="22" t="s">
        <v>264</v>
      </c>
      <c r="N46" s="45" t="s">
        <v>58</v>
      </c>
      <c r="O46" s="41">
        <f t="shared" si="3"/>
        <v>325</v>
      </c>
      <c r="P46" s="45"/>
      <c r="Q46" s="41">
        <f t="shared" si="4"/>
        <v>325</v>
      </c>
      <c r="R46" s="41">
        <v>325</v>
      </c>
      <c r="S46" s="45"/>
      <c r="T46" s="45"/>
      <c r="U46" s="45"/>
      <c r="V46" s="45"/>
      <c r="W46" s="45"/>
      <c r="X46" s="45"/>
      <c r="Y46" s="45"/>
      <c r="Z46" s="25" t="s">
        <v>271</v>
      </c>
      <c r="AA46" s="24"/>
    </row>
    <row r="47" s="7" customFormat="1" ht="265" customHeight="1" spans="1:27">
      <c r="A47" s="18">
        <v>41</v>
      </c>
      <c r="B47" s="18" t="s">
        <v>272</v>
      </c>
      <c r="C47" s="24" t="s">
        <v>273</v>
      </c>
      <c r="D47" s="23" t="s">
        <v>62</v>
      </c>
      <c r="E47" s="24" t="s">
        <v>68</v>
      </c>
      <c r="F47" s="24" t="s">
        <v>227</v>
      </c>
      <c r="G47" s="24" t="s">
        <v>274</v>
      </c>
      <c r="H47" s="28" t="s">
        <v>275</v>
      </c>
      <c r="I47" s="22" t="s">
        <v>54</v>
      </c>
      <c r="J47" s="22">
        <v>3.98</v>
      </c>
      <c r="K47" s="22" t="s">
        <v>263</v>
      </c>
      <c r="L47" s="24" t="s">
        <v>56</v>
      </c>
      <c r="M47" s="22" t="s">
        <v>264</v>
      </c>
      <c r="N47" s="40" t="s">
        <v>276</v>
      </c>
      <c r="O47" s="41">
        <f t="shared" si="3"/>
        <v>310</v>
      </c>
      <c r="P47" s="45"/>
      <c r="Q47" s="41">
        <f t="shared" si="4"/>
        <v>310</v>
      </c>
      <c r="R47" s="45">
        <v>310</v>
      </c>
      <c r="S47" s="45"/>
      <c r="T47" s="45"/>
      <c r="U47" s="45"/>
      <c r="V47" s="45"/>
      <c r="W47" s="45"/>
      <c r="X47" s="45"/>
      <c r="Y47" s="45"/>
      <c r="Z47" s="22" t="s">
        <v>158</v>
      </c>
      <c r="AA47" s="22"/>
    </row>
    <row r="48" s="7" customFormat="1" ht="265" customHeight="1" spans="1:27">
      <c r="A48" s="18">
        <v>42</v>
      </c>
      <c r="B48" s="18" t="s">
        <v>277</v>
      </c>
      <c r="C48" s="24" t="s">
        <v>278</v>
      </c>
      <c r="D48" s="23" t="s">
        <v>62</v>
      </c>
      <c r="E48" s="24" t="s">
        <v>68</v>
      </c>
      <c r="F48" s="24" t="s">
        <v>227</v>
      </c>
      <c r="G48" s="24" t="s">
        <v>279</v>
      </c>
      <c r="H48" s="28" t="s">
        <v>280</v>
      </c>
      <c r="I48" s="22" t="s">
        <v>54</v>
      </c>
      <c r="J48" s="22">
        <v>7.932</v>
      </c>
      <c r="K48" s="22" t="s">
        <v>263</v>
      </c>
      <c r="L48" s="24" t="s">
        <v>75</v>
      </c>
      <c r="M48" s="22" t="s">
        <v>264</v>
      </c>
      <c r="N48" s="40" t="s">
        <v>276</v>
      </c>
      <c r="O48" s="41">
        <f t="shared" si="3"/>
        <v>372</v>
      </c>
      <c r="P48" s="45"/>
      <c r="Q48" s="41">
        <f t="shared" si="4"/>
        <v>372</v>
      </c>
      <c r="R48" s="45">
        <v>372</v>
      </c>
      <c r="S48" s="45"/>
      <c r="T48" s="45"/>
      <c r="U48" s="45"/>
      <c r="V48" s="45"/>
      <c r="W48" s="45"/>
      <c r="X48" s="45"/>
      <c r="Y48" s="45"/>
      <c r="Z48" s="22" t="s">
        <v>192</v>
      </c>
      <c r="AA48" s="24"/>
    </row>
    <row r="49" s="7" customFormat="1" ht="265" customHeight="1" spans="1:27">
      <c r="A49" s="18">
        <v>43</v>
      </c>
      <c r="B49" s="18" t="s">
        <v>281</v>
      </c>
      <c r="C49" s="24" t="s">
        <v>282</v>
      </c>
      <c r="D49" s="23" t="s">
        <v>62</v>
      </c>
      <c r="E49" s="24" t="s">
        <v>68</v>
      </c>
      <c r="F49" s="24" t="s">
        <v>227</v>
      </c>
      <c r="G49" s="24" t="s">
        <v>279</v>
      </c>
      <c r="H49" s="28" t="s">
        <v>283</v>
      </c>
      <c r="I49" s="22" t="s">
        <v>54</v>
      </c>
      <c r="J49" s="22">
        <v>7.645</v>
      </c>
      <c r="K49" s="22" t="s">
        <v>263</v>
      </c>
      <c r="L49" s="24" t="s">
        <v>75</v>
      </c>
      <c r="M49" s="22" t="s">
        <v>264</v>
      </c>
      <c r="N49" s="40" t="s">
        <v>276</v>
      </c>
      <c r="O49" s="41">
        <f>Q49</f>
        <v>372</v>
      </c>
      <c r="P49" s="45"/>
      <c r="Q49" s="41">
        <f t="shared" si="4"/>
        <v>372</v>
      </c>
      <c r="R49" s="45">
        <v>372</v>
      </c>
      <c r="S49" s="45"/>
      <c r="T49" s="45"/>
      <c r="U49" s="45"/>
      <c r="V49" s="45"/>
      <c r="W49" s="45"/>
      <c r="X49" s="45"/>
      <c r="Y49" s="45"/>
      <c r="Z49" s="22" t="s">
        <v>192</v>
      </c>
      <c r="AA49" s="24"/>
    </row>
    <row r="50" s="7" customFormat="1" ht="265" customHeight="1" spans="1:27">
      <c r="A50" s="18">
        <v>44</v>
      </c>
      <c r="B50" s="18" t="s">
        <v>284</v>
      </c>
      <c r="C50" s="24" t="s">
        <v>285</v>
      </c>
      <c r="D50" s="23" t="s">
        <v>62</v>
      </c>
      <c r="E50" s="24" t="s">
        <v>68</v>
      </c>
      <c r="F50" s="24" t="s">
        <v>227</v>
      </c>
      <c r="G50" s="24" t="s">
        <v>279</v>
      </c>
      <c r="H50" s="28" t="s">
        <v>286</v>
      </c>
      <c r="I50" s="22" t="s">
        <v>54</v>
      </c>
      <c r="J50" s="22">
        <v>5.066</v>
      </c>
      <c r="K50" s="22" t="s">
        <v>263</v>
      </c>
      <c r="L50" s="24" t="s">
        <v>75</v>
      </c>
      <c r="M50" s="22" t="s">
        <v>264</v>
      </c>
      <c r="N50" s="40" t="s">
        <v>276</v>
      </c>
      <c r="O50" s="41">
        <f t="shared" si="3"/>
        <v>254</v>
      </c>
      <c r="P50" s="45"/>
      <c r="Q50" s="41">
        <f t="shared" si="4"/>
        <v>254</v>
      </c>
      <c r="R50" s="45">
        <v>254</v>
      </c>
      <c r="S50" s="45"/>
      <c r="T50" s="45"/>
      <c r="U50" s="45"/>
      <c r="V50" s="45"/>
      <c r="W50" s="45"/>
      <c r="X50" s="45"/>
      <c r="Y50" s="45"/>
      <c r="Z50" s="22" t="s">
        <v>192</v>
      </c>
      <c r="AA50" s="24"/>
    </row>
    <row r="51" s="7" customFormat="1" ht="299" customHeight="1" spans="1:27">
      <c r="A51" s="18">
        <v>45</v>
      </c>
      <c r="B51" s="18" t="s">
        <v>287</v>
      </c>
      <c r="C51" s="24" t="s">
        <v>288</v>
      </c>
      <c r="D51" s="23" t="s">
        <v>62</v>
      </c>
      <c r="E51" s="24" t="s">
        <v>68</v>
      </c>
      <c r="F51" s="24" t="s">
        <v>289</v>
      </c>
      <c r="G51" s="24" t="s">
        <v>290</v>
      </c>
      <c r="H51" s="28" t="s">
        <v>291</v>
      </c>
      <c r="I51" s="22" t="s">
        <v>54</v>
      </c>
      <c r="J51" s="22">
        <v>4.68</v>
      </c>
      <c r="K51" s="24" t="s">
        <v>292</v>
      </c>
      <c r="L51" s="24" t="s">
        <v>56</v>
      </c>
      <c r="M51" s="22" t="s">
        <v>293</v>
      </c>
      <c r="N51" s="40" t="s">
        <v>276</v>
      </c>
      <c r="O51" s="41">
        <f t="shared" si="3"/>
        <v>348</v>
      </c>
      <c r="P51" s="45"/>
      <c r="Q51" s="41">
        <f t="shared" si="4"/>
        <v>348</v>
      </c>
      <c r="R51" s="45">
        <v>348</v>
      </c>
      <c r="S51" s="45"/>
      <c r="T51" s="45"/>
      <c r="U51" s="45"/>
      <c r="V51" s="45"/>
      <c r="W51" s="45"/>
      <c r="X51" s="45"/>
      <c r="Y51" s="45"/>
      <c r="Z51" s="22" t="s">
        <v>158</v>
      </c>
      <c r="AA51" s="22"/>
    </row>
    <row r="52" s="7" customFormat="1" ht="304" customHeight="1" spans="1:27">
      <c r="A52" s="18">
        <v>46</v>
      </c>
      <c r="B52" s="18" t="s">
        <v>294</v>
      </c>
      <c r="C52" s="24" t="s">
        <v>295</v>
      </c>
      <c r="D52" s="23" t="s">
        <v>62</v>
      </c>
      <c r="E52" s="24" t="s">
        <v>68</v>
      </c>
      <c r="F52" s="24" t="s">
        <v>227</v>
      </c>
      <c r="G52" s="24" t="s">
        <v>296</v>
      </c>
      <c r="H52" s="28" t="s">
        <v>297</v>
      </c>
      <c r="I52" s="22" t="s">
        <v>130</v>
      </c>
      <c r="J52" s="22">
        <v>3200</v>
      </c>
      <c r="K52" s="24" t="s">
        <v>292</v>
      </c>
      <c r="L52" s="40" t="s">
        <v>90</v>
      </c>
      <c r="M52" s="45" t="s">
        <v>293</v>
      </c>
      <c r="N52" s="40" t="s">
        <v>58</v>
      </c>
      <c r="O52" s="41">
        <f t="shared" si="3"/>
        <v>913</v>
      </c>
      <c r="P52" s="43"/>
      <c r="Q52" s="41">
        <f t="shared" si="4"/>
        <v>913</v>
      </c>
      <c r="R52" s="22">
        <v>913</v>
      </c>
      <c r="S52" s="43"/>
      <c r="T52" s="43"/>
      <c r="U52" s="43"/>
      <c r="V52" s="59"/>
      <c r="W52" s="59"/>
      <c r="X52" s="59"/>
      <c r="Y52" s="24" t="s">
        <v>298</v>
      </c>
      <c r="Z52" s="22" t="s">
        <v>299</v>
      </c>
      <c r="AA52" s="22"/>
    </row>
    <row r="53" s="7" customFormat="1" ht="271" customHeight="1" spans="1:27">
      <c r="A53" s="18">
        <v>47</v>
      </c>
      <c r="B53" s="18" t="s">
        <v>300</v>
      </c>
      <c r="C53" s="24" t="s">
        <v>301</v>
      </c>
      <c r="D53" s="24" t="s">
        <v>13</v>
      </c>
      <c r="E53" s="24" t="s">
        <v>68</v>
      </c>
      <c r="F53" s="29" t="s">
        <v>227</v>
      </c>
      <c r="G53" s="22" t="s">
        <v>302</v>
      </c>
      <c r="H53" s="28" t="s">
        <v>303</v>
      </c>
      <c r="I53" s="22" t="s">
        <v>89</v>
      </c>
      <c r="J53" s="22">
        <v>231</v>
      </c>
      <c r="K53" s="24" t="s">
        <v>304</v>
      </c>
      <c r="L53" s="24" t="s">
        <v>90</v>
      </c>
      <c r="M53" s="22" t="s">
        <v>305</v>
      </c>
      <c r="N53" s="40" t="s">
        <v>58</v>
      </c>
      <c r="O53" s="41">
        <f t="shared" si="3"/>
        <v>750</v>
      </c>
      <c r="P53" s="45"/>
      <c r="Q53" s="41">
        <f t="shared" si="4"/>
        <v>750</v>
      </c>
      <c r="R53" s="45"/>
      <c r="S53" s="45">
        <v>750</v>
      </c>
      <c r="T53" s="45"/>
      <c r="U53" s="45"/>
      <c r="V53" s="45"/>
      <c r="W53" s="45"/>
      <c r="X53" s="45"/>
      <c r="Y53" s="45"/>
      <c r="Z53" s="52" t="s">
        <v>306</v>
      </c>
      <c r="AA53" s="24"/>
    </row>
    <row r="54" s="7" customFormat="1" ht="264" customHeight="1" spans="1:27">
      <c r="A54" s="18">
        <v>48</v>
      </c>
      <c r="B54" s="18" t="s">
        <v>307</v>
      </c>
      <c r="C54" s="24" t="s">
        <v>308</v>
      </c>
      <c r="D54" s="24" t="s">
        <v>62</v>
      </c>
      <c r="E54" s="24" t="s">
        <v>68</v>
      </c>
      <c r="F54" s="29" t="s">
        <v>227</v>
      </c>
      <c r="G54" s="22" t="s">
        <v>309</v>
      </c>
      <c r="H54" s="28" t="s">
        <v>310</v>
      </c>
      <c r="I54" s="22" t="s">
        <v>130</v>
      </c>
      <c r="J54" s="22">
        <v>606.5</v>
      </c>
      <c r="K54" s="24" t="s">
        <v>304</v>
      </c>
      <c r="L54" s="24" t="s">
        <v>90</v>
      </c>
      <c r="M54" s="22" t="s">
        <v>305</v>
      </c>
      <c r="N54" s="40" t="s">
        <v>58</v>
      </c>
      <c r="O54" s="41">
        <f t="shared" si="3"/>
        <v>241</v>
      </c>
      <c r="P54" s="45"/>
      <c r="Q54" s="41">
        <f t="shared" si="4"/>
        <v>241</v>
      </c>
      <c r="R54" s="45">
        <v>241</v>
      </c>
      <c r="S54" s="45"/>
      <c r="T54" s="45"/>
      <c r="U54" s="45"/>
      <c r="V54" s="45"/>
      <c r="W54" s="45"/>
      <c r="X54" s="45"/>
      <c r="Y54" s="45"/>
      <c r="Z54" s="22" t="s">
        <v>299</v>
      </c>
      <c r="AA54" s="22"/>
    </row>
    <row r="55" s="7" customFormat="1" ht="249" customHeight="1" spans="1:27">
      <c r="A55" s="18">
        <v>49</v>
      </c>
      <c r="B55" s="18" t="s">
        <v>311</v>
      </c>
      <c r="C55" s="24" t="s">
        <v>312</v>
      </c>
      <c r="D55" s="23" t="s">
        <v>62</v>
      </c>
      <c r="E55" s="24" t="s">
        <v>68</v>
      </c>
      <c r="F55" s="24" t="s">
        <v>227</v>
      </c>
      <c r="G55" s="24" t="s">
        <v>313</v>
      </c>
      <c r="H55" s="28" t="s">
        <v>314</v>
      </c>
      <c r="I55" s="22" t="s">
        <v>54</v>
      </c>
      <c r="J55" s="22">
        <v>3.94</v>
      </c>
      <c r="K55" s="24" t="s">
        <v>304</v>
      </c>
      <c r="L55" s="24" t="s">
        <v>56</v>
      </c>
      <c r="M55" s="22" t="s">
        <v>305</v>
      </c>
      <c r="N55" s="40" t="s">
        <v>276</v>
      </c>
      <c r="O55" s="41">
        <f t="shared" si="3"/>
        <v>370</v>
      </c>
      <c r="P55" s="45"/>
      <c r="Q55" s="41">
        <f t="shared" si="4"/>
        <v>370</v>
      </c>
      <c r="R55" s="45">
        <v>370</v>
      </c>
      <c r="S55" s="45"/>
      <c r="T55" s="45"/>
      <c r="U55" s="45"/>
      <c r="V55" s="45"/>
      <c r="W55" s="45"/>
      <c r="X55" s="45"/>
      <c r="Y55" s="45"/>
      <c r="Z55" s="22" t="s">
        <v>158</v>
      </c>
      <c r="AA55" s="22"/>
    </row>
    <row r="56" s="7" customFormat="1" ht="304" customHeight="1" spans="1:27">
      <c r="A56" s="18">
        <v>50</v>
      </c>
      <c r="B56" s="18" t="s">
        <v>315</v>
      </c>
      <c r="C56" s="24" t="s">
        <v>316</v>
      </c>
      <c r="D56" s="23" t="s">
        <v>62</v>
      </c>
      <c r="E56" s="24" t="s">
        <v>68</v>
      </c>
      <c r="F56" s="24" t="s">
        <v>227</v>
      </c>
      <c r="G56" s="24" t="s">
        <v>317</v>
      </c>
      <c r="H56" s="28" t="s">
        <v>318</v>
      </c>
      <c r="I56" s="22" t="s">
        <v>130</v>
      </c>
      <c r="J56" s="22">
        <v>10300</v>
      </c>
      <c r="K56" s="24" t="s">
        <v>319</v>
      </c>
      <c r="L56" s="40" t="s">
        <v>90</v>
      </c>
      <c r="M56" s="22" t="s">
        <v>320</v>
      </c>
      <c r="N56" s="40" t="s">
        <v>58</v>
      </c>
      <c r="O56" s="41">
        <f t="shared" si="3"/>
        <v>2485</v>
      </c>
      <c r="P56" s="41"/>
      <c r="Q56" s="41">
        <f t="shared" si="4"/>
        <v>2485</v>
      </c>
      <c r="R56" s="60">
        <v>2485</v>
      </c>
      <c r="S56" s="43"/>
      <c r="T56" s="43"/>
      <c r="U56" s="43"/>
      <c r="V56" s="59"/>
      <c r="W56" s="59"/>
      <c r="X56" s="59"/>
      <c r="Y56" s="45"/>
      <c r="Z56" s="22" t="s">
        <v>299</v>
      </c>
      <c r="AA56" s="22"/>
    </row>
    <row r="57" s="7" customFormat="1" ht="243" customHeight="1" spans="1:27">
      <c r="A57" s="18">
        <v>51</v>
      </c>
      <c r="B57" s="18" t="s">
        <v>321</v>
      </c>
      <c r="C57" s="24" t="s">
        <v>322</v>
      </c>
      <c r="D57" s="23" t="s">
        <v>62</v>
      </c>
      <c r="E57" s="24" t="s">
        <v>68</v>
      </c>
      <c r="F57" s="24" t="s">
        <v>227</v>
      </c>
      <c r="G57" s="24" t="s">
        <v>323</v>
      </c>
      <c r="H57" s="28" t="s">
        <v>324</v>
      </c>
      <c r="I57" s="22" t="s">
        <v>54</v>
      </c>
      <c r="J57" s="22">
        <v>5.2</v>
      </c>
      <c r="K57" s="24" t="s">
        <v>319</v>
      </c>
      <c r="L57" s="24" t="s">
        <v>56</v>
      </c>
      <c r="M57" s="22" t="s">
        <v>320</v>
      </c>
      <c r="N57" s="40" t="s">
        <v>276</v>
      </c>
      <c r="O57" s="41">
        <f t="shared" ref="O57:O68" si="5">P57+Q57+V57</f>
        <v>400</v>
      </c>
      <c r="P57" s="45"/>
      <c r="Q57" s="41">
        <f t="shared" ref="Q57:Q65" si="6">SUM(R57:U57)</f>
        <v>400</v>
      </c>
      <c r="R57" s="45">
        <v>400</v>
      </c>
      <c r="S57" s="45"/>
      <c r="T57" s="45"/>
      <c r="U57" s="45"/>
      <c r="V57" s="45"/>
      <c r="W57" s="45"/>
      <c r="X57" s="45"/>
      <c r="Y57" s="45"/>
      <c r="Z57" s="22" t="s">
        <v>158</v>
      </c>
      <c r="AA57" s="22"/>
    </row>
    <row r="58" s="7" customFormat="1" ht="252" customHeight="1" spans="1:27">
      <c r="A58" s="18">
        <v>52</v>
      </c>
      <c r="B58" s="18" t="s">
        <v>325</v>
      </c>
      <c r="C58" s="24" t="s">
        <v>326</v>
      </c>
      <c r="D58" s="23" t="s">
        <v>62</v>
      </c>
      <c r="E58" s="24" t="s">
        <v>68</v>
      </c>
      <c r="F58" s="24" t="s">
        <v>289</v>
      </c>
      <c r="G58" s="24" t="s">
        <v>327</v>
      </c>
      <c r="H58" s="28" t="s">
        <v>328</v>
      </c>
      <c r="I58" s="22" t="s">
        <v>54</v>
      </c>
      <c r="J58" s="22">
        <v>4.5</v>
      </c>
      <c r="K58" s="24" t="s">
        <v>319</v>
      </c>
      <c r="L58" s="24" t="s">
        <v>56</v>
      </c>
      <c r="M58" s="22" t="s">
        <v>320</v>
      </c>
      <c r="N58" s="40" t="s">
        <v>276</v>
      </c>
      <c r="O58" s="41">
        <f t="shared" si="5"/>
        <v>350</v>
      </c>
      <c r="P58" s="45"/>
      <c r="Q58" s="41">
        <f t="shared" si="6"/>
        <v>350</v>
      </c>
      <c r="R58" s="45">
        <v>350</v>
      </c>
      <c r="S58" s="45"/>
      <c r="T58" s="45"/>
      <c r="U58" s="45"/>
      <c r="V58" s="45"/>
      <c r="W58" s="45"/>
      <c r="X58" s="45"/>
      <c r="Y58" s="45"/>
      <c r="Z58" s="22" t="s">
        <v>158</v>
      </c>
      <c r="AA58" s="22"/>
    </row>
    <row r="59" s="7" customFormat="1" ht="265" customHeight="1" spans="1:27">
      <c r="A59" s="18">
        <v>53</v>
      </c>
      <c r="B59" s="18" t="s">
        <v>329</v>
      </c>
      <c r="C59" s="24" t="s">
        <v>330</v>
      </c>
      <c r="D59" s="23" t="s">
        <v>62</v>
      </c>
      <c r="E59" s="24" t="s">
        <v>68</v>
      </c>
      <c r="F59" s="24" t="s">
        <v>289</v>
      </c>
      <c r="G59" s="24" t="s">
        <v>331</v>
      </c>
      <c r="H59" s="28" t="s">
        <v>332</v>
      </c>
      <c r="I59" s="22" t="s">
        <v>54</v>
      </c>
      <c r="J59" s="22">
        <v>4.8</v>
      </c>
      <c r="K59" s="24" t="s">
        <v>319</v>
      </c>
      <c r="L59" s="24" t="s">
        <v>56</v>
      </c>
      <c r="M59" s="22" t="s">
        <v>320</v>
      </c>
      <c r="N59" s="40" t="s">
        <v>276</v>
      </c>
      <c r="O59" s="41">
        <f t="shared" si="5"/>
        <v>370</v>
      </c>
      <c r="P59" s="45"/>
      <c r="Q59" s="41">
        <f t="shared" si="6"/>
        <v>370</v>
      </c>
      <c r="R59" s="45">
        <v>370</v>
      </c>
      <c r="S59" s="45"/>
      <c r="T59" s="45"/>
      <c r="U59" s="45"/>
      <c r="V59" s="45"/>
      <c r="W59" s="45"/>
      <c r="X59" s="45"/>
      <c r="Y59" s="45"/>
      <c r="Z59" s="22" t="s">
        <v>158</v>
      </c>
      <c r="AA59" s="22"/>
    </row>
    <row r="60" s="7" customFormat="1" ht="256" customHeight="1" spans="1:27">
      <c r="A60" s="18">
        <v>54</v>
      </c>
      <c r="B60" s="18" t="s">
        <v>333</v>
      </c>
      <c r="C60" s="24" t="s">
        <v>334</v>
      </c>
      <c r="D60" s="23" t="s">
        <v>62</v>
      </c>
      <c r="E60" s="24" t="s">
        <v>68</v>
      </c>
      <c r="F60" s="24" t="s">
        <v>289</v>
      </c>
      <c r="G60" s="24" t="s">
        <v>335</v>
      </c>
      <c r="H60" s="28" t="s">
        <v>336</v>
      </c>
      <c r="I60" s="22" t="s">
        <v>54</v>
      </c>
      <c r="J60" s="22">
        <v>4.9</v>
      </c>
      <c r="K60" s="24" t="s">
        <v>319</v>
      </c>
      <c r="L60" s="24" t="s">
        <v>56</v>
      </c>
      <c r="M60" s="22" t="s">
        <v>320</v>
      </c>
      <c r="N60" s="40" t="s">
        <v>276</v>
      </c>
      <c r="O60" s="41">
        <f t="shared" si="5"/>
        <v>380</v>
      </c>
      <c r="P60" s="45"/>
      <c r="Q60" s="41">
        <f t="shared" si="6"/>
        <v>380</v>
      </c>
      <c r="R60" s="45">
        <v>380</v>
      </c>
      <c r="S60" s="45"/>
      <c r="T60" s="45"/>
      <c r="U60" s="45"/>
      <c r="V60" s="45"/>
      <c r="W60" s="45"/>
      <c r="X60" s="45"/>
      <c r="Y60" s="45"/>
      <c r="Z60" s="22" t="s">
        <v>158</v>
      </c>
      <c r="AA60" s="22"/>
    </row>
    <row r="61" s="7" customFormat="1" ht="247" customHeight="1" spans="1:27">
      <c r="A61" s="18">
        <v>55</v>
      </c>
      <c r="B61" s="18" t="s">
        <v>337</v>
      </c>
      <c r="C61" s="24" t="s">
        <v>338</v>
      </c>
      <c r="D61" s="23" t="s">
        <v>62</v>
      </c>
      <c r="E61" s="24" t="s">
        <v>68</v>
      </c>
      <c r="F61" s="24" t="s">
        <v>289</v>
      </c>
      <c r="G61" s="24" t="s">
        <v>339</v>
      </c>
      <c r="H61" s="28" t="s">
        <v>340</v>
      </c>
      <c r="I61" s="22" t="s">
        <v>54</v>
      </c>
      <c r="J61" s="22">
        <v>4.8</v>
      </c>
      <c r="K61" s="24" t="s">
        <v>319</v>
      </c>
      <c r="L61" s="24" t="s">
        <v>56</v>
      </c>
      <c r="M61" s="22" t="s">
        <v>320</v>
      </c>
      <c r="N61" s="40" t="s">
        <v>276</v>
      </c>
      <c r="O61" s="41">
        <f t="shared" si="5"/>
        <v>380</v>
      </c>
      <c r="P61" s="45"/>
      <c r="Q61" s="41">
        <f t="shared" si="6"/>
        <v>380</v>
      </c>
      <c r="R61" s="45">
        <v>380</v>
      </c>
      <c r="S61" s="45"/>
      <c r="T61" s="45"/>
      <c r="U61" s="45"/>
      <c r="V61" s="45"/>
      <c r="W61" s="45"/>
      <c r="X61" s="45"/>
      <c r="Y61" s="45"/>
      <c r="Z61" s="22" t="s">
        <v>158</v>
      </c>
      <c r="AA61" s="22"/>
    </row>
    <row r="62" s="7" customFormat="1" ht="252" customHeight="1" spans="1:27">
      <c r="A62" s="18">
        <v>56</v>
      </c>
      <c r="B62" s="18" t="s">
        <v>341</v>
      </c>
      <c r="C62" s="24" t="s">
        <v>342</v>
      </c>
      <c r="D62" s="23" t="s">
        <v>62</v>
      </c>
      <c r="E62" s="24" t="s">
        <v>68</v>
      </c>
      <c r="F62" s="24" t="s">
        <v>289</v>
      </c>
      <c r="G62" s="24" t="s">
        <v>343</v>
      </c>
      <c r="H62" s="28" t="s">
        <v>344</v>
      </c>
      <c r="I62" s="22" t="s">
        <v>54</v>
      </c>
      <c r="J62" s="22">
        <v>4.6</v>
      </c>
      <c r="K62" s="24" t="s">
        <v>319</v>
      </c>
      <c r="L62" s="24" t="s">
        <v>56</v>
      </c>
      <c r="M62" s="22" t="s">
        <v>320</v>
      </c>
      <c r="N62" s="40" t="s">
        <v>276</v>
      </c>
      <c r="O62" s="41">
        <f t="shared" si="5"/>
        <v>360</v>
      </c>
      <c r="P62" s="45"/>
      <c r="Q62" s="41">
        <f t="shared" si="6"/>
        <v>360</v>
      </c>
      <c r="R62" s="45">
        <v>360</v>
      </c>
      <c r="S62" s="45"/>
      <c r="T62" s="45"/>
      <c r="U62" s="45"/>
      <c r="V62" s="45"/>
      <c r="W62" s="45"/>
      <c r="X62" s="45"/>
      <c r="Y62" s="45"/>
      <c r="Z62" s="22" t="s">
        <v>158</v>
      </c>
      <c r="AA62" s="22"/>
    </row>
    <row r="63" s="7" customFormat="1" ht="307" customHeight="1" spans="1:27">
      <c r="A63" s="18">
        <v>57</v>
      </c>
      <c r="B63" s="18" t="s">
        <v>345</v>
      </c>
      <c r="C63" s="24" t="s">
        <v>346</v>
      </c>
      <c r="D63" s="23" t="s">
        <v>62</v>
      </c>
      <c r="E63" s="24" t="s">
        <v>68</v>
      </c>
      <c r="F63" s="24" t="s">
        <v>227</v>
      </c>
      <c r="G63" s="24" t="s">
        <v>347</v>
      </c>
      <c r="H63" s="28" t="s">
        <v>348</v>
      </c>
      <c r="I63" s="22" t="s">
        <v>130</v>
      </c>
      <c r="J63" s="22">
        <v>6300</v>
      </c>
      <c r="K63" s="24" t="s">
        <v>74</v>
      </c>
      <c r="L63" s="40" t="s">
        <v>90</v>
      </c>
      <c r="M63" s="22" t="s">
        <v>76</v>
      </c>
      <c r="N63" s="40" t="s">
        <v>58</v>
      </c>
      <c r="O63" s="41">
        <f t="shared" si="5"/>
        <v>1670</v>
      </c>
      <c r="P63" s="41"/>
      <c r="Q63" s="41">
        <f t="shared" si="6"/>
        <v>1670</v>
      </c>
      <c r="R63" s="22">
        <v>1670</v>
      </c>
      <c r="S63" s="43"/>
      <c r="T63" s="43"/>
      <c r="U63" s="43"/>
      <c r="V63" s="59"/>
      <c r="W63" s="59"/>
      <c r="X63" s="59"/>
      <c r="Y63" s="45"/>
      <c r="Z63" s="22" t="s">
        <v>299</v>
      </c>
      <c r="AA63" s="22"/>
    </row>
    <row r="64" s="7" customFormat="1" ht="275" customHeight="1" spans="1:27">
      <c r="A64" s="18">
        <v>58</v>
      </c>
      <c r="B64" s="18" t="s">
        <v>349</v>
      </c>
      <c r="C64" s="24" t="s">
        <v>350</v>
      </c>
      <c r="D64" s="24" t="s">
        <v>13</v>
      </c>
      <c r="E64" s="24" t="s">
        <v>68</v>
      </c>
      <c r="F64" s="24" t="s">
        <v>227</v>
      </c>
      <c r="G64" s="24" t="s">
        <v>351</v>
      </c>
      <c r="H64" s="28" t="s">
        <v>352</v>
      </c>
      <c r="I64" s="22" t="s">
        <v>54</v>
      </c>
      <c r="J64" s="22">
        <v>21.75</v>
      </c>
      <c r="K64" s="24" t="s">
        <v>74</v>
      </c>
      <c r="L64" s="45" t="s">
        <v>239</v>
      </c>
      <c r="M64" s="22" t="s">
        <v>76</v>
      </c>
      <c r="N64" s="40" t="s">
        <v>58</v>
      </c>
      <c r="O64" s="41">
        <f t="shared" si="5"/>
        <v>1600</v>
      </c>
      <c r="P64" s="45"/>
      <c r="Q64" s="41">
        <f t="shared" si="6"/>
        <v>1600</v>
      </c>
      <c r="R64" s="45"/>
      <c r="S64" s="45">
        <v>1600</v>
      </c>
      <c r="T64" s="45"/>
      <c r="U64" s="45"/>
      <c r="V64" s="45"/>
      <c r="W64" s="45"/>
      <c r="X64" s="45"/>
      <c r="Y64" s="45"/>
      <c r="Z64" s="24" t="s">
        <v>241</v>
      </c>
      <c r="AA64" s="24"/>
    </row>
    <row r="65" s="7" customFormat="1" ht="290" customHeight="1" spans="1:27">
      <c r="A65" s="18">
        <v>59</v>
      </c>
      <c r="B65" s="18" t="s">
        <v>353</v>
      </c>
      <c r="C65" s="22" t="s">
        <v>354</v>
      </c>
      <c r="D65" s="24" t="s">
        <v>13</v>
      </c>
      <c r="E65" s="22" t="s">
        <v>68</v>
      </c>
      <c r="F65" s="24" t="s">
        <v>227</v>
      </c>
      <c r="G65" s="22" t="s">
        <v>355</v>
      </c>
      <c r="H65" s="25" t="s">
        <v>356</v>
      </c>
      <c r="I65" s="22" t="s">
        <v>54</v>
      </c>
      <c r="J65" s="22">
        <v>14</v>
      </c>
      <c r="K65" s="24" t="s">
        <v>74</v>
      </c>
      <c r="L65" s="45" t="s">
        <v>239</v>
      </c>
      <c r="M65" s="22" t="s">
        <v>76</v>
      </c>
      <c r="N65" s="40" t="s">
        <v>58</v>
      </c>
      <c r="O65" s="41">
        <f t="shared" si="5"/>
        <v>1021</v>
      </c>
      <c r="P65" s="45"/>
      <c r="Q65" s="41">
        <f t="shared" si="6"/>
        <v>1021</v>
      </c>
      <c r="R65" s="45">
        <v>1021</v>
      </c>
      <c r="S65" s="45"/>
      <c r="T65" s="45"/>
      <c r="U65" s="45"/>
      <c r="V65" s="45"/>
      <c r="W65" s="45"/>
      <c r="X65" s="45"/>
      <c r="Y65" s="45"/>
      <c r="Z65" s="24" t="s">
        <v>241</v>
      </c>
      <c r="AA65" s="24"/>
    </row>
    <row r="66" s="7" customFormat="1" ht="116" customHeight="1" spans="1:27">
      <c r="A66" s="18">
        <v>60</v>
      </c>
      <c r="B66" s="18" t="s">
        <v>357</v>
      </c>
      <c r="C66" s="24" t="s">
        <v>358</v>
      </c>
      <c r="D66" s="23" t="s">
        <v>62</v>
      </c>
      <c r="E66" s="24" t="s">
        <v>68</v>
      </c>
      <c r="F66" s="24" t="s">
        <v>207</v>
      </c>
      <c r="G66" s="24" t="s">
        <v>359</v>
      </c>
      <c r="H66" s="25" t="s">
        <v>360</v>
      </c>
      <c r="I66" s="22" t="s">
        <v>262</v>
      </c>
      <c r="J66" s="22">
        <v>1</v>
      </c>
      <c r="K66" s="24" t="s">
        <v>74</v>
      </c>
      <c r="L66" s="24" t="s">
        <v>135</v>
      </c>
      <c r="M66" s="22" t="s">
        <v>76</v>
      </c>
      <c r="N66" s="40" t="s">
        <v>265</v>
      </c>
      <c r="O66" s="41">
        <f t="shared" si="5"/>
        <v>420</v>
      </c>
      <c r="P66" s="45"/>
      <c r="Q66" s="41">
        <f t="shared" ref="Q66:Q71" si="7">SUM(R66:U66)</f>
        <v>420</v>
      </c>
      <c r="R66" s="45">
        <v>420</v>
      </c>
      <c r="S66" s="45"/>
      <c r="T66" s="45"/>
      <c r="U66" s="45"/>
      <c r="V66" s="45"/>
      <c r="W66" s="45"/>
      <c r="X66" s="45"/>
      <c r="Y66" s="45"/>
      <c r="Z66" s="25" t="s">
        <v>266</v>
      </c>
      <c r="AA66" s="22"/>
    </row>
    <row r="67" s="7" customFormat="1" ht="291" customHeight="1" spans="1:27">
      <c r="A67" s="18">
        <v>61</v>
      </c>
      <c r="B67" s="18" t="s">
        <v>361</v>
      </c>
      <c r="C67" s="24" t="s">
        <v>362</v>
      </c>
      <c r="D67" s="23" t="s">
        <v>62</v>
      </c>
      <c r="E67" s="24" t="s">
        <v>363</v>
      </c>
      <c r="F67" s="24" t="s">
        <v>227</v>
      </c>
      <c r="G67" s="24" t="s">
        <v>364</v>
      </c>
      <c r="H67" s="28" t="s">
        <v>365</v>
      </c>
      <c r="I67" s="22" t="s">
        <v>54</v>
      </c>
      <c r="J67" s="22">
        <v>6.302</v>
      </c>
      <c r="K67" s="24" t="s">
        <v>74</v>
      </c>
      <c r="L67" s="24" t="s">
        <v>56</v>
      </c>
      <c r="M67" s="22" t="s">
        <v>76</v>
      </c>
      <c r="N67" s="40" t="s">
        <v>276</v>
      </c>
      <c r="O67" s="41">
        <f t="shared" si="5"/>
        <v>400</v>
      </c>
      <c r="P67" s="45"/>
      <c r="Q67" s="41">
        <f t="shared" si="7"/>
        <v>400</v>
      </c>
      <c r="R67" s="45">
        <v>400</v>
      </c>
      <c r="S67" s="45"/>
      <c r="T67" s="45"/>
      <c r="U67" s="45"/>
      <c r="V67" s="45"/>
      <c r="W67" s="45"/>
      <c r="X67" s="45"/>
      <c r="Y67" s="45"/>
      <c r="Z67" s="22" t="s">
        <v>158</v>
      </c>
      <c r="AA67" s="22"/>
    </row>
    <row r="68" s="7" customFormat="1" ht="268" customHeight="1" spans="1:27">
      <c r="A68" s="18">
        <v>62</v>
      </c>
      <c r="B68" s="18" t="s">
        <v>366</v>
      </c>
      <c r="C68" s="24" t="s">
        <v>367</v>
      </c>
      <c r="D68" s="23" t="s">
        <v>62</v>
      </c>
      <c r="E68" s="24" t="s">
        <v>68</v>
      </c>
      <c r="F68" s="24" t="s">
        <v>368</v>
      </c>
      <c r="G68" s="24" t="s">
        <v>369</v>
      </c>
      <c r="H68" s="28" t="s">
        <v>370</v>
      </c>
      <c r="I68" s="22" t="s">
        <v>54</v>
      </c>
      <c r="J68" s="22">
        <v>2.89</v>
      </c>
      <c r="K68" s="24" t="s">
        <v>74</v>
      </c>
      <c r="L68" s="24" t="s">
        <v>56</v>
      </c>
      <c r="M68" s="22" t="s">
        <v>76</v>
      </c>
      <c r="N68" s="40" t="s">
        <v>276</v>
      </c>
      <c r="O68" s="41">
        <f t="shared" si="5"/>
        <v>294</v>
      </c>
      <c r="P68" s="45"/>
      <c r="Q68" s="41">
        <f t="shared" si="7"/>
        <v>294</v>
      </c>
      <c r="R68" s="45">
        <v>294</v>
      </c>
      <c r="S68" s="45"/>
      <c r="T68" s="45"/>
      <c r="U68" s="45"/>
      <c r="V68" s="45"/>
      <c r="W68" s="45"/>
      <c r="X68" s="45"/>
      <c r="Y68" s="45"/>
      <c r="Z68" s="22" t="s">
        <v>158</v>
      </c>
      <c r="AA68" s="22"/>
    </row>
    <row r="69" s="7" customFormat="1" ht="278" customHeight="1" spans="1:27">
      <c r="A69" s="18">
        <v>63</v>
      </c>
      <c r="B69" s="18" t="s">
        <v>371</v>
      </c>
      <c r="C69" s="24" t="s">
        <v>372</v>
      </c>
      <c r="D69" s="23" t="s">
        <v>62</v>
      </c>
      <c r="E69" s="24" t="s">
        <v>68</v>
      </c>
      <c r="F69" s="24" t="s">
        <v>368</v>
      </c>
      <c r="G69" s="24" t="s">
        <v>369</v>
      </c>
      <c r="H69" s="28" t="s">
        <v>373</v>
      </c>
      <c r="I69" s="22" t="s">
        <v>54</v>
      </c>
      <c r="J69" s="22">
        <v>2.85</v>
      </c>
      <c r="K69" s="24" t="s">
        <v>74</v>
      </c>
      <c r="L69" s="24" t="s">
        <v>56</v>
      </c>
      <c r="M69" s="22" t="s">
        <v>76</v>
      </c>
      <c r="N69" s="40" t="s">
        <v>276</v>
      </c>
      <c r="O69" s="41">
        <f>Q69</f>
        <v>286</v>
      </c>
      <c r="P69" s="45"/>
      <c r="Q69" s="41">
        <f t="shared" si="7"/>
        <v>286</v>
      </c>
      <c r="R69" s="45">
        <v>286</v>
      </c>
      <c r="S69" s="45"/>
      <c r="T69" s="45"/>
      <c r="U69" s="45"/>
      <c r="V69" s="45"/>
      <c r="W69" s="45"/>
      <c r="X69" s="45"/>
      <c r="Y69" s="45"/>
      <c r="Z69" s="22" t="s">
        <v>158</v>
      </c>
      <c r="AA69" s="22"/>
    </row>
    <row r="70" s="7" customFormat="1" ht="242" customHeight="1" spans="1:27">
      <c r="A70" s="18">
        <v>64</v>
      </c>
      <c r="B70" s="18" t="s">
        <v>374</v>
      </c>
      <c r="C70" s="24" t="s">
        <v>375</v>
      </c>
      <c r="D70" s="23" t="s">
        <v>62</v>
      </c>
      <c r="E70" s="24" t="s">
        <v>68</v>
      </c>
      <c r="F70" s="24" t="s">
        <v>80</v>
      </c>
      <c r="G70" s="24" t="s">
        <v>81</v>
      </c>
      <c r="H70" s="28" t="s">
        <v>376</v>
      </c>
      <c r="I70" s="22" t="s">
        <v>377</v>
      </c>
      <c r="J70" s="22" t="s">
        <v>378</v>
      </c>
      <c r="K70" s="24" t="s">
        <v>83</v>
      </c>
      <c r="L70" s="24" t="s">
        <v>75</v>
      </c>
      <c r="M70" s="22" t="s">
        <v>84</v>
      </c>
      <c r="N70" s="40" t="s">
        <v>58</v>
      </c>
      <c r="O70" s="41">
        <f>Q70+W70</f>
        <v>4950</v>
      </c>
      <c r="P70" s="45"/>
      <c r="Q70" s="41">
        <f t="shared" si="7"/>
        <v>3400</v>
      </c>
      <c r="R70" s="45">
        <v>3400</v>
      </c>
      <c r="S70" s="45"/>
      <c r="T70" s="45"/>
      <c r="U70" s="45"/>
      <c r="V70" s="45"/>
      <c r="W70" s="45">
        <v>1550</v>
      </c>
      <c r="X70" s="45"/>
      <c r="Y70" s="45">
        <v>1550</v>
      </c>
      <c r="Z70" s="52" t="s">
        <v>77</v>
      </c>
      <c r="AA70" s="24"/>
    </row>
    <row r="71" s="7" customFormat="1" ht="242" customHeight="1" spans="1:27">
      <c r="A71" s="18">
        <v>65</v>
      </c>
      <c r="B71" s="18" t="s">
        <v>379</v>
      </c>
      <c r="C71" s="24" t="s">
        <v>380</v>
      </c>
      <c r="D71" s="23" t="s">
        <v>62</v>
      </c>
      <c r="E71" s="24" t="s">
        <v>68</v>
      </c>
      <c r="F71" s="24" t="s">
        <v>80</v>
      </c>
      <c r="G71" s="24" t="s">
        <v>81</v>
      </c>
      <c r="H71" s="28" t="s">
        <v>381</v>
      </c>
      <c r="I71" s="22" t="s">
        <v>130</v>
      </c>
      <c r="J71" s="22">
        <v>16560</v>
      </c>
      <c r="K71" s="24" t="s">
        <v>83</v>
      </c>
      <c r="L71" s="24" t="s">
        <v>75</v>
      </c>
      <c r="M71" s="22" t="s">
        <v>84</v>
      </c>
      <c r="N71" s="40" t="s">
        <v>58</v>
      </c>
      <c r="O71" s="43">
        <f>Q71+W71</f>
        <v>9467.67</v>
      </c>
      <c r="P71" s="63"/>
      <c r="Q71" s="43">
        <f t="shared" si="7"/>
        <v>6983.67</v>
      </c>
      <c r="R71" s="63">
        <v>6983.67</v>
      </c>
      <c r="S71" s="45"/>
      <c r="T71" s="45"/>
      <c r="U71" s="45"/>
      <c r="V71" s="45"/>
      <c r="W71" s="45">
        <v>2484</v>
      </c>
      <c r="X71" s="45"/>
      <c r="Y71" s="45">
        <v>2484</v>
      </c>
      <c r="Z71" s="52" t="s">
        <v>382</v>
      </c>
      <c r="AA71" s="24"/>
    </row>
    <row r="72" s="7" customFormat="1" ht="245" customHeight="1" spans="1:27">
      <c r="A72" s="18">
        <v>66</v>
      </c>
      <c r="B72" s="18" t="s">
        <v>383</v>
      </c>
      <c r="C72" s="24" t="s">
        <v>384</v>
      </c>
      <c r="D72" s="23" t="s">
        <v>62</v>
      </c>
      <c r="E72" s="24" t="s">
        <v>68</v>
      </c>
      <c r="F72" s="24" t="s">
        <v>227</v>
      </c>
      <c r="G72" s="24" t="s">
        <v>385</v>
      </c>
      <c r="H72" s="28" t="s">
        <v>386</v>
      </c>
      <c r="I72" s="22" t="s">
        <v>54</v>
      </c>
      <c r="J72" s="22">
        <v>5.209</v>
      </c>
      <c r="K72" s="24" t="s">
        <v>83</v>
      </c>
      <c r="L72" s="24" t="s">
        <v>56</v>
      </c>
      <c r="M72" s="22" t="s">
        <v>84</v>
      </c>
      <c r="N72" s="40" t="s">
        <v>276</v>
      </c>
      <c r="O72" s="41">
        <f t="shared" ref="O72:O78" si="8">P72+Q72+V72</f>
        <v>399</v>
      </c>
      <c r="P72" s="45"/>
      <c r="Q72" s="41">
        <f t="shared" ref="Q72:Q80" si="9">SUM(R72:U72)</f>
        <v>399</v>
      </c>
      <c r="R72" s="45">
        <v>399</v>
      </c>
      <c r="S72" s="45"/>
      <c r="T72" s="45"/>
      <c r="U72" s="45"/>
      <c r="V72" s="45"/>
      <c r="W72" s="45"/>
      <c r="X72" s="45"/>
      <c r="Y72" s="45"/>
      <c r="Z72" s="22" t="s">
        <v>158</v>
      </c>
      <c r="AA72" s="22"/>
    </row>
    <row r="73" s="7" customFormat="1" ht="351" customHeight="1" spans="1:27">
      <c r="A73" s="18">
        <v>67</v>
      </c>
      <c r="B73" s="18" t="s">
        <v>387</v>
      </c>
      <c r="C73" s="24" t="s">
        <v>388</v>
      </c>
      <c r="D73" s="24" t="s">
        <v>13</v>
      </c>
      <c r="E73" s="24" t="s">
        <v>68</v>
      </c>
      <c r="F73" s="24" t="s">
        <v>69</v>
      </c>
      <c r="G73" s="24" t="s">
        <v>389</v>
      </c>
      <c r="H73" s="28" t="s">
        <v>390</v>
      </c>
      <c r="I73" s="22" t="s">
        <v>89</v>
      </c>
      <c r="J73" s="22">
        <v>104</v>
      </c>
      <c r="K73" s="24" t="s">
        <v>391</v>
      </c>
      <c r="L73" s="45" t="s">
        <v>239</v>
      </c>
      <c r="M73" s="22" t="s">
        <v>392</v>
      </c>
      <c r="N73" s="45" t="s">
        <v>58</v>
      </c>
      <c r="O73" s="41">
        <f t="shared" si="8"/>
        <v>220</v>
      </c>
      <c r="P73" s="45"/>
      <c r="Q73" s="41">
        <f t="shared" si="9"/>
        <v>220</v>
      </c>
      <c r="R73" s="45">
        <v>220</v>
      </c>
      <c r="S73" s="45"/>
      <c r="T73" s="45"/>
      <c r="U73" s="45"/>
      <c r="V73" s="45"/>
      <c r="W73" s="45"/>
      <c r="X73" s="45"/>
      <c r="Y73" s="45"/>
      <c r="Z73" s="24" t="s">
        <v>241</v>
      </c>
      <c r="AA73" s="24"/>
    </row>
    <row r="74" s="7" customFormat="1" ht="353" customHeight="1" spans="1:27">
      <c r="A74" s="18">
        <v>68</v>
      </c>
      <c r="B74" s="18" t="s">
        <v>393</v>
      </c>
      <c r="C74" s="24" t="s">
        <v>394</v>
      </c>
      <c r="D74" s="24" t="s">
        <v>13</v>
      </c>
      <c r="E74" s="24" t="s">
        <v>68</v>
      </c>
      <c r="F74" s="24" t="s">
        <v>69</v>
      </c>
      <c r="G74" s="24" t="s">
        <v>395</v>
      </c>
      <c r="H74" s="28" t="s">
        <v>396</v>
      </c>
      <c r="I74" s="22" t="s">
        <v>89</v>
      </c>
      <c r="J74" s="22">
        <v>147</v>
      </c>
      <c r="K74" s="24" t="s">
        <v>391</v>
      </c>
      <c r="L74" s="45" t="s">
        <v>239</v>
      </c>
      <c r="M74" s="22" t="s">
        <v>392</v>
      </c>
      <c r="N74" s="45" t="s">
        <v>58</v>
      </c>
      <c r="O74" s="41">
        <f t="shared" si="8"/>
        <v>295</v>
      </c>
      <c r="P74" s="45"/>
      <c r="Q74" s="41">
        <f t="shared" si="9"/>
        <v>295</v>
      </c>
      <c r="R74" s="45">
        <v>295</v>
      </c>
      <c r="S74" s="45"/>
      <c r="T74" s="45"/>
      <c r="U74" s="45"/>
      <c r="V74" s="45"/>
      <c r="W74" s="45"/>
      <c r="X74" s="45"/>
      <c r="Y74" s="45"/>
      <c r="Z74" s="24" t="s">
        <v>241</v>
      </c>
      <c r="AA74" s="24"/>
    </row>
    <row r="75" s="7" customFormat="1" ht="140" customHeight="1" spans="1:27">
      <c r="A75" s="18">
        <v>69</v>
      </c>
      <c r="B75" s="18" t="s">
        <v>397</v>
      </c>
      <c r="C75" s="45" t="s">
        <v>398</v>
      </c>
      <c r="D75" s="45" t="s">
        <v>13</v>
      </c>
      <c r="E75" s="45" t="s">
        <v>68</v>
      </c>
      <c r="F75" s="45" t="s">
        <v>399</v>
      </c>
      <c r="G75" s="45" t="s">
        <v>400</v>
      </c>
      <c r="H75" s="45" t="s">
        <v>401</v>
      </c>
      <c r="I75" s="45" t="s">
        <v>54</v>
      </c>
      <c r="J75" s="45">
        <v>43.03</v>
      </c>
      <c r="K75" s="45" t="s">
        <v>263</v>
      </c>
      <c r="L75" s="45" t="s">
        <v>239</v>
      </c>
      <c r="M75" s="45" t="s">
        <v>264</v>
      </c>
      <c r="N75" s="45" t="s">
        <v>58</v>
      </c>
      <c r="O75" s="41">
        <f t="shared" si="8"/>
        <v>3230</v>
      </c>
      <c r="P75" s="45"/>
      <c r="Q75" s="41">
        <f t="shared" si="9"/>
        <v>3230</v>
      </c>
      <c r="R75" s="45">
        <v>3230</v>
      </c>
      <c r="S75" s="45"/>
      <c r="T75" s="45"/>
      <c r="U75" s="45"/>
      <c r="V75" s="45"/>
      <c r="W75" s="45"/>
      <c r="X75" s="45"/>
      <c r="Y75" s="45"/>
      <c r="Z75" s="45" t="s">
        <v>241</v>
      </c>
      <c r="AA75" s="24"/>
    </row>
    <row r="76" s="7" customFormat="1" ht="125" customHeight="1" spans="1:27">
      <c r="A76" s="18">
        <v>70</v>
      </c>
      <c r="B76" s="18" t="s">
        <v>402</v>
      </c>
      <c r="C76" s="24" t="s">
        <v>403</v>
      </c>
      <c r="D76" s="24" t="s">
        <v>62</v>
      </c>
      <c r="E76" s="24" t="s">
        <v>68</v>
      </c>
      <c r="F76" s="24" t="s">
        <v>69</v>
      </c>
      <c r="G76" s="24" t="s">
        <v>81</v>
      </c>
      <c r="H76" s="28" t="s">
        <v>404</v>
      </c>
      <c r="I76" s="22" t="s">
        <v>213</v>
      </c>
      <c r="J76" s="22">
        <v>197</v>
      </c>
      <c r="K76" s="24" t="s">
        <v>405</v>
      </c>
      <c r="L76" s="22" t="s">
        <v>90</v>
      </c>
      <c r="M76" s="22" t="s">
        <v>406</v>
      </c>
      <c r="N76" s="45" t="s">
        <v>58</v>
      </c>
      <c r="O76" s="64">
        <f t="shared" si="8"/>
        <v>353.4124</v>
      </c>
      <c r="P76" s="65"/>
      <c r="Q76" s="64">
        <f t="shared" si="9"/>
        <v>353.4124</v>
      </c>
      <c r="R76" s="65">
        <v>353.4124</v>
      </c>
      <c r="S76" s="45"/>
      <c r="T76" s="45"/>
      <c r="U76" s="45"/>
      <c r="V76" s="45"/>
      <c r="W76" s="45"/>
      <c r="X76" s="45"/>
      <c r="Y76" s="45"/>
      <c r="Z76" s="24" t="s">
        <v>407</v>
      </c>
      <c r="AA76" s="24"/>
    </row>
    <row r="77" s="7" customFormat="1" ht="139" customHeight="1" spans="1:27">
      <c r="A77" s="18">
        <v>71</v>
      </c>
      <c r="B77" s="18" t="s">
        <v>408</v>
      </c>
      <c r="C77" s="24" t="s">
        <v>409</v>
      </c>
      <c r="D77" s="24" t="s">
        <v>62</v>
      </c>
      <c r="E77" s="24" t="s">
        <v>68</v>
      </c>
      <c r="F77" s="24" t="s">
        <v>207</v>
      </c>
      <c r="G77" s="24" t="s">
        <v>279</v>
      </c>
      <c r="H77" s="28" t="s">
        <v>410</v>
      </c>
      <c r="I77" s="22" t="s">
        <v>213</v>
      </c>
      <c r="J77" s="22">
        <v>74</v>
      </c>
      <c r="K77" s="24" t="s">
        <v>90</v>
      </c>
      <c r="L77" s="22" t="s">
        <v>90</v>
      </c>
      <c r="M77" s="22" t="s">
        <v>91</v>
      </c>
      <c r="N77" s="45" t="s">
        <v>58</v>
      </c>
      <c r="O77" s="41">
        <f t="shared" si="8"/>
        <v>3500</v>
      </c>
      <c r="P77" s="45"/>
      <c r="Q77" s="41">
        <f t="shared" si="9"/>
        <v>3500</v>
      </c>
      <c r="R77" s="45">
        <v>3500</v>
      </c>
      <c r="S77" s="45"/>
      <c r="T77" s="45"/>
      <c r="U77" s="45"/>
      <c r="V77" s="45"/>
      <c r="W77" s="45"/>
      <c r="X77" s="45"/>
      <c r="Y77" s="45"/>
      <c r="Z77" s="52" t="s">
        <v>411</v>
      </c>
      <c r="AA77" s="24"/>
    </row>
    <row r="78" s="7" customFormat="1" ht="164" customHeight="1" spans="1:27">
      <c r="A78" s="18">
        <v>72</v>
      </c>
      <c r="B78" s="18" t="s">
        <v>412</v>
      </c>
      <c r="C78" s="45" t="s">
        <v>413</v>
      </c>
      <c r="D78" s="45" t="s">
        <v>62</v>
      </c>
      <c r="E78" s="45" t="s">
        <v>68</v>
      </c>
      <c r="F78" s="45" t="s">
        <v>227</v>
      </c>
      <c r="G78" s="45" t="s">
        <v>414</v>
      </c>
      <c r="H78" s="45" t="s">
        <v>415</v>
      </c>
      <c r="I78" s="45" t="s">
        <v>416</v>
      </c>
      <c r="J78" s="45">
        <v>9481.32</v>
      </c>
      <c r="K78" s="18" t="s">
        <v>135</v>
      </c>
      <c r="L78" s="18" t="s">
        <v>135</v>
      </c>
      <c r="M78" s="45" t="s">
        <v>136</v>
      </c>
      <c r="N78" s="45" t="s">
        <v>58</v>
      </c>
      <c r="O78" s="41">
        <f t="shared" si="8"/>
        <v>3500</v>
      </c>
      <c r="P78" s="45"/>
      <c r="Q78" s="41">
        <f t="shared" si="9"/>
        <v>3500</v>
      </c>
      <c r="R78" s="45">
        <v>3500</v>
      </c>
      <c r="S78" s="45"/>
      <c r="T78" s="45"/>
      <c r="U78" s="45"/>
      <c r="V78" s="45"/>
      <c r="W78" s="45"/>
      <c r="X78" s="45"/>
      <c r="Y78" s="45"/>
      <c r="Z78" s="45" t="s">
        <v>417</v>
      </c>
      <c r="AA78" s="24"/>
    </row>
    <row r="79" s="7" customFormat="1" ht="127" customHeight="1" spans="1:27">
      <c r="A79" s="18">
        <v>73</v>
      </c>
      <c r="B79" s="18" t="s">
        <v>418</v>
      </c>
      <c r="C79" s="45" t="s">
        <v>419</v>
      </c>
      <c r="D79" s="45" t="s">
        <v>62</v>
      </c>
      <c r="E79" s="45" t="s">
        <v>68</v>
      </c>
      <c r="F79" s="45" t="s">
        <v>155</v>
      </c>
      <c r="G79" s="45" t="s">
        <v>3</v>
      </c>
      <c r="H79" s="45" t="s">
        <v>420</v>
      </c>
      <c r="I79" s="45" t="s">
        <v>421</v>
      </c>
      <c r="J79" s="45">
        <v>1</v>
      </c>
      <c r="K79" s="45" t="s">
        <v>90</v>
      </c>
      <c r="L79" s="45" t="s">
        <v>90</v>
      </c>
      <c r="M79" s="45" t="s">
        <v>91</v>
      </c>
      <c r="N79" s="45" t="s">
        <v>58</v>
      </c>
      <c r="O79" s="41">
        <f>P79+Q79+V79+W79</f>
        <v>5000</v>
      </c>
      <c r="P79" s="45"/>
      <c r="Q79" s="41">
        <f t="shared" si="9"/>
        <v>5000</v>
      </c>
      <c r="R79" s="45">
        <v>5000</v>
      </c>
      <c r="S79" s="45"/>
      <c r="T79" s="45"/>
      <c r="U79" s="45"/>
      <c r="V79" s="45"/>
      <c r="W79" s="45"/>
      <c r="X79" s="45"/>
      <c r="Y79" s="45"/>
      <c r="Z79" s="45" t="s">
        <v>422</v>
      </c>
      <c r="AA79" s="24"/>
    </row>
    <row r="80" s="7" customFormat="1" ht="136" customHeight="1" spans="1:27">
      <c r="A80" s="18">
        <v>74</v>
      </c>
      <c r="B80" s="18" t="s">
        <v>423</v>
      </c>
      <c r="C80" s="45" t="s">
        <v>424</v>
      </c>
      <c r="D80" s="45" t="s">
        <v>62</v>
      </c>
      <c r="E80" s="45" t="s">
        <v>68</v>
      </c>
      <c r="F80" s="45" t="s">
        <v>155</v>
      </c>
      <c r="G80" s="45" t="s">
        <v>425</v>
      </c>
      <c r="H80" s="45" t="s">
        <v>426</v>
      </c>
      <c r="I80" s="45" t="s">
        <v>421</v>
      </c>
      <c r="J80" s="45">
        <v>1</v>
      </c>
      <c r="K80" s="45" t="s">
        <v>425</v>
      </c>
      <c r="L80" s="45" t="s">
        <v>427</v>
      </c>
      <c r="M80" s="45" t="s">
        <v>428</v>
      </c>
      <c r="N80" s="45" t="s">
        <v>58</v>
      </c>
      <c r="O80" s="41">
        <f>P80+Q80+V80+W80</f>
        <v>4900</v>
      </c>
      <c r="P80" s="45"/>
      <c r="Q80" s="41">
        <f t="shared" si="9"/>
        <v>4900</v>
      </c>
      <c r="R80" s="45">
        <v>4900</v>
      </c>
      <c r="S80" s="45"/>
      <c r="T80" s="45"/>
      <c r="U80" s="45"/>
      <c r="V80" s="45"/>
      <c r="W80" s="45"/>
      <c r="X80" s="45"/>
      <c r="Y80" s="45"/>
      <c r="Z80" s="45" t="s">
        <v>422</v>
      </c>
      <c r="AA80" s="24"/>
    </row>
  </sheetData>
  <autoFilter xmlns:etc="http://www.wps.cn/officeDocument/2017/etCustomData" ref="A6:AA80" etc:filterBottomFollowUsedRange="0">
    <extLst/>
  </autoFilter>
  <mergeCells count="27">
    <mergeCell ref="A1:AA1"/>
    <mergeCell ref="A2:C2"/>
    <mergeCell ref="H2:M2"/>
    <mergeCell ref="V2:Y2"/>
    <mergeCell ref="O3:Y3"/>
    <mergeCell ref="Q4:U4"/>
    <mergeCell ref="W4:Y4"/>
    <mergeCell ref="A6:H6"/>
    <mergeCell ref="A3:A5"/>
    <mergeCell ref="B3:B5"/>
    <mergeCell ref="C3:C5"/>
    <mergeCell ref="D3:D5"/>
    <mergeCell ref="E3:E5"/>
    <mergeCell ref="F3:F5"/>
    <mergeCell ref="G3:G5"/>
    <mergeCell ref="H3:H5"/>
    <mergeCell ref="I3:I5"/>
    <mergeCell ref="J3:J5"/>
    <mergeCell ref="K3:K5"/>
    <mergeCell ref="L3:L5"/>
    <mergeCell ref="M3:M5"/>
    <mergeCell ref="N3:N5"/>
    <mergeCell ref="O4:O5"/>
    <mergeCell ref="P4:P5"/>
    <mergeCell ref="V4:V5"/>
    <mergeCell ref="Z3:Z5"/>
    <mergeCell ref="AA3:AA5"/>
  </mergeCells>
  <dataValidations count="2">
    <dataValidation type="list" allowBlank="1" showInputMessage="1" showErrorMessage="1" sqref="D75 D77:D80">
      <formula1>"产业发展类,就业类,乡村建设类,易地搬迁后扶类,巩固拓展脱贫攻坚成果类,其他类"</formula1>
    </dataValidation>
    <dataValidation type="list" allowBlank="1" showInputMessage="1" showErrorMessage="1" sqref="E75 E77:E80">
      <formula1>"新建,续建,改扩建"</formula1>
    </dataValidation>
  </dataValidations>
  <pageMargins left="0.236111111111111" right="0.196527777777778" top="0.472222222222222" bottom="0.511805555555556" header="0.156944444444444" footer="0.0784722222222222"/>
  <pageSetup paperSize="9" scale="45" fitToHeight="0" orientation="landscape" horizontalDpi="600"/>
  <headerFooter>
    <oddFooter>&amp;C第 &amp;P 页，共 &amp;N 页</oddFooter>
  </headerFooter>
  <rowBreaks count="1" manualBreakCount="1">
    <brk id="70" max="16383" man="1"/>
  </rowBreaks>
  <ignoredErrors>
    <ignoredError sqref="O70"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F8"/>
  <sheetViews>
    <sheetView workbookViewId="0">
      <selection activeCell="D2" sqref="D2"/>
    </sheetView>
  </sheetViews>
  <sheetFormatPr defaultColWidth="9" defaultRowHeight="13.5" outlineLevelRow="7" outlineLevelCol="5"/>
  <cols>
    <col min="4" max="4" width="10.375"/>
    <col min="6" max="6" width="12.625"/>
  </cols>
  <sheetData>
    <row r="3" spans="2:6">
      <c r="B3" t="s">
        <v>429</v>
      </c>
      <c r="C3">
        <v>53</v>
      </c>
      <c r="D3">
        <v>92470.73</v>
      </c>
      <c r="F3" s="1">
        <f>D3/F8</f>
        <v>0.767468442290389</v>
      </c>
    </row>
    <row r="4" spans="2:6">
      <c r="B4" t="s">
        <v>115</v>
      </c>
      <c r="C4">
        <v>1</v>
      </c>
      <c r="D4">
        <v>2040</v>
      </c>
      <c r="F4" s="1">
        <f>D4/F8</f>
        <v>0.0169311480754223</v>
      </c>
    </row>
    <row r="5" spans="2:6">
      <c r="B5" t="s">
        <v>430</v>
      </c>
      <c r="C5">
        <v>4</v>
      </c>
      <c r="D5">
        <v>7603.2</v>
      </c>
      <c r="F5" s="1">
        <f>D5/F8</f>
        <v>0.0631033848269857</v>
      </c>
    </row>
    <row r="6" spans="2:6">
      <c r="B6" t="s">
        <v>431</v>
      </c>
      <c r="C6">
        <v>15</v>
      </c>
      <c r="D6">
        <v>17874.06</v>
      </c>
      <c r="F6" s="1">
        <f>D6/F8</f>
        <v>0.148347233612246</v>
      </c>
    </row>
    <row r="7" spans="2:6">
      <c r="B7" t="s">
        <v>432</v>
      </c>
      <c r="C7">
        <v>1</v>
      </c>
      <c r="D7">
        <v>500</v>
      </c>
      <c r="F7" s="1">
        <f>D7/F8</f>
        <v>0.00414979119495644</v>
      </c>
    </row>
    <row r="8" spans="3:6">
      <c r="C8">
        <f>SUM(C3:C7)</f>
        <v>74</v>
      </c>
      <c r="D8">
        <f>SUM(D3:D7)</f>
        <v>120487.99</v>
      </c>
      <c r="F8">
        <v>120487.99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分类汇总表</vt:lpstr>
      <vt:lpstr>洛浦县项目库</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Administrator</cp:lastModifiedBy>
  <dcterms:created xsi:type="dcterms:W3CDTF">2021-11-29T09:11:00Z</dcterms:created>
  <dcterms:modified xsi:type="dcterms:W3CDTF">2024-11-26T10:41:03Z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20268844EB014E9986D09374E87CAFAE_13</vt:lpwstr>
  </property>
  <property fmtid="{D5CDD505-2E9C-101B-9397-08002B2CF9AE}" pid="3" name="KSOProductBuildVer">
    <vt:lpwstr>2052-12.8.2.18205</vt:lpwstr>
  </property>
  <property fmtid="{D5CDD505-2E9C-101B-9397-08002B2CF9AE}" pid="4" name="KSOReadingLayout">
    <vt:bool>true</vt:bool>
  </property>
</Properties>
</file>