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50" firstSheet="1" activeTab="1"/>
  </bookViews>
  <sheets>
    <sheet name="分类汇总表" sheetId="13" r:id="rId1"/>
    <sheet name="洛浦县-项目库" sheetId="15" r:id="rId2"/>
    <sheet name="洛浦县-年度计划-" sheetId="17" r:id="rId3"/>
  </sheets>
  <definedNames>
    <definedName name="_xlnm._FilterDatabase" localSheetId="1" hidden="1">'洛浦县-项目库'!$A$7:$AB$108</definedName>
    <definedName name="_xlnm._FilterDatabase" localSheetId="2" hidden="1">'洛浦县-年度计划-'!$A$7:$AB$66</definedName>
    <definedName name="_xlnm.Print_Titles" localSheetId="1">'洛浦县-项目库'!$3:$6</definedName>
    <definedName name="_xlnm.Print_Area" localSheetId="1">'洛浦县-项目库'!$A$1:$AB$108</definedName>
    <definedName name="_xlnm.Print_Titles" localSheetId="2">'洛浦县-年度计划-'!$3:$6</definedName>
    <definedName name="_xlnm.Print_Area" localSheetId="2">'洛浦县-年度计划-'!$A$1:$AB$66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<sst xmlns="http://schemas.openxmlformats.org/spreadsheetml/2006/main" count="2171" uniqueCount="580">
  <si>
    <t>2024年项目库分类表</t>
  </si>
  <si>
    <t>截止时间：2024年6月</t>
  </si>
  <si>
    <t xml:space="preserve">单位：个、万元 </t>
  </si>
  <si>
    <t>洛浦县</t>
  </si>
  <si>
    <t>项目个数</t>
  </si>
  <si>
    <t>资金规模（万元）</t>
  </si>
  <si>
    <t>项目类别</t>
  </si>
  <si>
    <t>续建项目个数</t>
  </si>
  <si>
    <t>续建资金规模</t>
  </si>
  <si>
    <t>产业发展类项目个数</t>
  </si>
  <si>
    <t>资金</t>
  </si>
  <si>
    <t>占比</t>
  </si>
  <si>
    <t>就业类项目个数</t>
  </si>
  <si>
    <t>乡村建设类</t>
  </si>
  <si>
    <t>易地搬迁后扶类</t>
  </si>
  <si>
    <t>巩固拓展脱贫攻坚成果类</t>
  </si>
  <si>
    <t>其他类</t>
  </si>
  <si>
    <t>项目库</t>
  </si>
  <si>
    <t>洛浦县2024年巩固拓展脱贫攻坚成果和乡村振兴项目库</t>
  </si>
  <si>
    <t>填报时间：2024年6月</t>
  </si>
  <si>
    <t>序号</t>
  </si>
  <si>
    <t>项目库编号</t>
  </si>
  <si>
    <t>项目名称</t>
  </si>
  <si>
    <t>建设性质（新建、续建、改扩建）</t>
  </si>
  <si>
    <t>建设起至期限</t>
  </si>
  <si>
    <t>实施地点</t>
  </si>
  <si>
    <t>主要建设任务</t>
  </si>
  <si>
    <t>建设单位</t>
  </si>
  <si>
    <t>建设规模</t>
  </si>
  <si>
    <t>资金来源</t>
  </si>
  <si>
    <t>县市实施单位</t>
  </si>
  <si>
    <t>项目主管部门</t>
  </si>
  <si>
    <t>责任人</t>
  </si>
  <si>
    <t>其中</t>
  </si>
  <si>
    <t>绩效目标</t>
  </si>
  <si>
    <t>备注</t>
  </si>
  <si>
    <t>项目总投资</t>
  </si>
  <si>
    <t>政府投资（衔接资金）</t>
  </si>
  <si>
    <t>计划安排其他政府投资</t>
  </si>
  <si>
    <t>企业投资</t>
  </si>
  <si>
    <t>小计</t>
  </si>
  <si>
    <t>截止2023年年底前已安排资金</t>
  </si>
  <si>
    <t>2024年计划安排资金合计</t>
  </si>
  <si>
    <t>2024年计划安排资金</t>
  </si>
  <si>
    <t>计划安排中央衔接补助资金</t>
  </si>
  <si>
    <t>计划安排自治区衔接补助资金</t>
  </si>
  <si>
    <t>计划安排地方政府债券资金</t>
  </si>
  <si>
    <t>计划安排地、县配套资金</t>
  </si>
  <si>
    <t>合计101个项目</t>
  </si>
  <si>
    <t>2023-653224-0094</t>
  </si>
  <si>
    <t>和田地区洛浦县东西片区供水保障工程（三期）</t>
  </si>
  <si>
    <t>产业发展类</t>
  </si>
  <si>
    <t>续建</t>
  </si>
  <si>
    <t>2023.05-2024.07</t>
  </si>
  <si>
    <t>洛浦县纳瓦乡、山普鲁镇、多鲁镇、洛浦镇、拜什托格拉克乡</t>
  </si>
  <si>
    <t>改造供水配水管网331.81km及配套附属工程。其中2024年建设内容：改造供水配水管网DN250-DN40PE聚乙烯管共167km，砖砌矩形阀门井36座，砖砌矩形排水井7座，管道过干渠10座，管道过支斗渠10座。路面恢复122400㎡。</t>
  </si>
  <si>
    <t>km</t>
  </si>
  <si>
    <t>中央衔接资金</t>
  </si>
  <si>
    <t>洛浦县水利局</t>
  </si>
  <si>
    <t>罗志</t>
  </si>
  <si>
    <t>通过改造供水管网，对给水系统进行整合优化，从根本上解决供水规模偏小、管网漏损率较高等问题，进一步提高供水保障能力。</t>
  </si>
  <si>
    <t>2024-653224-0001</t>
  </si>
  <si>
    <t>洛浦县2024年边销茶入户项目</t>
  </si>
  <si>
    <t>新建</t>
  </si>
  <si>
    <t>2024.03-2024.07</t>
  </si>
  <si>
    <t>洛浦县布亚乡、杭桂镇、多鲁镇、洛浦镇、街道办事处</t>
  </si>
  <si>
    <t>采购边销茶，以慰问等方式发放给布亚乡、杭桂镇、多鲁镇、洛浦镇、街道办事处困难群众14532户，按照2公斤/户的标准发放,共采购29064公斤低氟茶；</t>
  </si>
  <si>
    <t>户</t>
  </si>
  <si>
    <t>中共洛浦县委统战部</t>
  </si>
  <si>
    <t>洛浦县民宗委</t>
  </si>
  <si>
    <t>卢新松</t>
  </si>
  <si>
    <t>大力推广边销茶，倡导“健康饮茶”“送茶入户”，遏制饮茶型地氟病的蔓延；以慰问等方式向布亚乡2650户、杭桂镇5462户、多鲁镇4256户、洛浦镇1680户、街道办事处304户，共14532户发放边销茶，2公斤/户，共采购29064公斤低氟茶。</t>
  </si>
  <si>
    <t>2024-653224-0002</t>
  </si>
  <si>
    <t>洛浦县恰尔巴格镇、阿其克乡2024年养殖羊以奖代补项目</t>
  </si>
  <si>
    <t>2024.01-2024.09</t>
  </si>
  <si>
    <t>洛浦县恰尔巴格镇、阿其克乡</t>
  </si>
  <si>
    <t xml:space="preserve">对洛浦县脱贫人口和监测户自行养殖羊17460只进行奖补，经验收合格后通过以奖代补方式奖补。
1.生产母羊12475只、3218户，按500元/只给予奖补（其中恰尔巴格镇12382只、3211户；阿其克乡93只、7户）
2.羔羊4985只、1169户，按300元/只给予奖补（其中恰尔巴格镇4236只、1123户；阿其克乡749只、46户）
</t>
  </si>
  <si>
    <t>只</t>
  </si>
  <si>
    <t>洛浦县恰尔巴格镇人民政府、阿其克乡人民政府</t>
  </si>
  <si>
    <t>洛浦县农业农村局</t>
  </si>
  <si>
    <t>玉苏普江·穆拉提</t>
  </si>
  <si>
    <t>通过实施该项目，可以有效提升全县脱贫户及监测户经济收入情况，大力推动全县脱贫户及监测户发展养羊增收。</t>
  </si>
  <si>
    <t>2024-653224-0003</t>
  </si>
  <si>
    <t>洛浦县2024年脱贫人口（含监测对象）公共服务岗位补助项目</t>
  </si>
  <si>
    <t>就业类</t>
  </si>
  <si>
    <t>2024.01-2024.12</t>
  </si>
  <si>
    <t>洛浦县布亚乡、恰尔巴格镇、山普鲁镇、纳瓦乡、杭桂镇、多鲁镇、洛浦镇、拜什托格拉克乡、阿其克乡</t>
  </si>
  <si>
    <t>从全县县域内脱贫人口（含监测户）就业对象筛选出符合享受衔接资金补助的公共服务岗位人员提供岗位予以补助，共计3550人。</t>
  </si>
  <si>
    <t>人</t>
  </si>
  <si>
    <t>自治区衔接资金</t>
  </si>
  <si>
    <t>洛浦县人社局</t>
  </si>
  <si>
    <t>穆拉迪力·麦提热黑木</t>
  </si>
  <si>
    <t>带动从事公共服务岗位中的脱贫人口（含监测对象）解决无法外出务工人员就近就地就业创业增收。</t>
  </si>
  <si>
    <t>2024-653224-0004</t>
  </si>
  <si>
    <t>洛浦县2024年项目管理费</t>
  </si>
  <si>
    <t>按照衔接资金管理费使用要求列支，主要用于项目前期设计、评审、招标、监理、以及验收等与项目管理相关的支出。</t>
  </si>
  <si>
    <t>个</t>
  </si>
  <si>
    <t>洛浦县乡村振兴局</t>
  </si>
  <si>
    <t>李雪豹</t>
  </si>
  <si>
    <t>按照衔接资金项目管理费使用要求列支，主要用于项目前期设计、评审、招标、监理、以及验收等与项目管理相关的支出。</t>
  </si>
  <si>
    <t>2024-653224-0005</t>
  </si>
  <si>
    <t>洛浦县2024年小额贷款贴息项目</t>
  </si>
  <si>
    <t>用于全县申请脱贫人口小额贷款贴息，申请人员是全县建档立卡脱贫人口、监测人口，贴息利率按照金融机构发放脱贫人口小额贷款时利率。</t>
  </si>
  <si>
    <t>万户</t>
  </si>
  <si>
    <t>鼓励和引导脱贫人口和监测对象发展特色优势产业实现持续稳定增收。</t>
  </si>
  <si>
    <t>2024-653224-0006</t>
  </si>
  <si>
    <t>洛浦县2024年雨露计划资助项目</t>
  </si>
  <si>
    <t>资助我县6700名原建档立卡已脱贫、“三类户”家庭接受中等职业教育（含普通中专、成人中专、职业高中、技工院校）、高等职业教育应往届大中专学生，按照3000元/生/学年的资助标准进行资助。</t>
  </si>
  <si>
    <t>洛浦县教育局</t>
  </si>
  <si>
    <t xml:space="preserve">许万江  </t>
  </si>
  <si>
    <t>为进一步巩固和拓展脱贫成果，在过渡期内保持学生资助力度总体稳定，对6700名建档立卡已脱贫、“三类户”家庭子女接受中等职业教育、高等职业教育应往届大中专学生予以补助。</t>
  </si>
  <si>
    <t>2024-653224-0007</t>
  </si>
  <si>
    <t>洛浦县阿其克乡喀勒台拜勒村污水治理项目</t>
  </si>
  <si>
    <t>2024.01-2024.07</t>
  </si>
  <si>
    <t>洛浦县阿其克乡喀勒台拜勒村</t>
  </si>
  <si>
    <t>新建排水管道长度2.304km，其中de200排水管道（S2级，环刚度不小于8KN/㎡）长度2.034km，新建污水检查井130座，40立方米成品玻璃钢化粪池1座，20立方米成品玻璃钢化粪池3座，15立方米成品玻璃钢化粪池7座，10立方米成品玻璃钢化粪池11座，5立方米成品玻璃钢化粪池16座。</t>
  </si>
  <si>
    <t>洛浦县阿其克乡人民政府</t>
  </si>
  <si>
    <t>和田地区生态环境局洛浦县分局</t>
  </si>
  <si>
    <t>木特力甫·阿不都艾尼</t>
  </si>
  <si>
    <t>提高农村生活污水治理率和治理水平，持续改善农村人居环境。</t>
  </si>
  <si>
    <t>2024-653224-0008</t>
  </si>
  <si>
    <t>洛浦县拜什托格拉克乡、多鲁镇农村道路建设项目</t>
  </si>
  <si>
    <t>2024.01-2024.08</t>
  </si>
  <si>
    <t>洛浦县多鲁镇色日克村、墩库孜来克村、喀勒台阔台买村、塔吾尕孜村、阔尕其艾日克村，拜什托格拉克乡朝阳村、巴格艾日克村、英艾日克村、拜什托格拉克村、依提帕克吾斯塘村</t>
  </si>
  <si>
    <t>道路全长26.7km，公路等级为四级公路，主要建设内容包括：路基路面、桥涵及交通安全附属工程等</t>
  </si>
  <si>
    <t>洛浦县交通局</t>
  </si>
  <si>
    <t>张建</t>
  </si>
  <si>
    <t>项目建成后，能强化产业融合，推进“四好农村路”与现代农业、乡村旅游、特色资源等产业融合发展，改善当地交通基础设施，助力巩固脱贫攻坚，优化产业就业，推进乡村振兴。并且能进一步完善农村公路网络体系建设。该项目建设后受益人口1402户5833人；</t>
  </si>
  <si>
    <t>2024-653224-0009</t>
  </si>
  <si>
    <t>洛浦县拜什托格拉克乡二分干渠防渗渠建设项目</t>
  </si>
  <si>
    <t>洛浦县拜什托格拉克乡托格拉克博斯坦村</t>
  </si>
  <si>
    <t>建设渠道长度4.041km，渠系配套建筑物13座，节制左右分水闸4座，节制左分水闸3座，左右分水闸1座，右分水闸1座，左分水闸3座、交通桥1座，设计流量6.15～4.22m³/s，改善灌溉面积2.7725万亩。</t>
  </si>
  <si>
    <t>完善农田渠系建设,提高水资源利用率，扩大灌溉面积，补齐农业生产短板,助力乡村振兴。</t>
  </si>
  <si>
    <t>2024-653224-0010</t>
  </si>
  <si>
    <t>洛浦县拜什托格拉克乡亚阔恰村等2个村防渗渠建设项目</t>
  </si>
  <si>
    <t>洛浦县拜什托格拉克乡亚阔恰村、拜什托格拉克村</t>
  </si>
  <si>
    <t>总长度7.2km，渠道设计流量为1～0.3m³/s。配套建筑物98座。灌溉面积0.8万亩。</t>
  </si>
  <si>
    <t>2024-653224-0011</t>
  </si>
  <si>
    <t>洛浦县拜什托格拉克乡依力库都克村等2个村农村生活污水治理项目</t>
  </si>
  <si>
    <t>洛浦县拜什托格拉克乡依力库都克村、英艾日克村</t>
  </si>
  <si>
    <t>新建排水主管道9683米，其中DN300管道9683米，排水支管UPVC DN100管道2762米，DN100压力排水管37米，新建排水检查井319座，排泥井5座，消能井3座，20立方米提升泵站3座，及其他配套附属路面拆除恢复24207.5平方米。</t>
  </si>
  <si>
    <t>洛浦县拜什托格拉克乡人民政府</t>
  </si>
  <si>
    <t>乃比江·杰力力</t>
  </si>
  <si>
    <t>2024-653224-0012</t>
  </si>
  <si>
    <t>洛浦县布亚乡库玛提村等4个村人居环境污水处理项目</t>
  </si>
  <si>
    <t>2024.03-2024.08</t>
  </si>
  <si>
    <t>洛浦县布亚乡库玛提村、依其克尔克恰尔巴格村、巴什夏合勒克村、阿亚格夏合勒克村</t>
  </si>
  <si>
    <t>新建排水主管29km，其中重力流排水管道82km，管径为DN300-DN400，管道材质为S8级HDPE双壁波纹管；新建排水支管16.11km，采用d150mmUPVC排水管；新建预制钢筋砼圆形排水检查井D1200mm985座；新建污水提升一体化泵站1座；新建厌氧+人工湿地污水处理站1座，处理能力490m3/d（污水站位于库玛提北侧戈壁滩，负责8个村）；其中布亚乡库玛提村新建排水主管5.5km、依其克尔克恰尔巴格村新建排水主管8.0km、巴什夏合勒克村新建排水主管8.0km、阿亚格夏合勒克村新建排水主管7.5km。</t>
  </si>
  <si>
    <t>洛浦县布亚乡人民政府</t>
  </si>
  <si>
    <t>伊力夏提·艾合麦江</t>
  </si>
  <si>
    <t>2024-653224-0013</t>
  </si>
  <si>
    <t>洛浦县布亚乡库玛提村支渠防渗建设项目</t>
  </si>
  <si>
    <t>洛浦县布亚乡库玛提村</t>
  </si>
  <si>
    <t>防渗改造支渠3.251km,配套渠系建筑物25座，设计流量为2.22m³/s，控制灌溉面积0.5万亩。</t>
  </si>
  <si>
    <t>2024-653224-0014</t>
  </si>
  <si>
    <t>洛浦县布亚乡萨依村等4个村人居环境污水处理项目</t>
  </si>
  <si>
    <t>洛浦县布亚乡萨依村、塔木艾格勒村、英巴格村、苏盖提艾日克村</t>
  </si>
  <si>
    <t>新建排水主管26km，管径为DN300-DN400，管道材质为S8级HDPE双壁波纹管；新建排水支管14.5km，采用d150mmUPVC排水管；新建预制钢筋砼圆形排水检查井D1200mm880座；新建污水提升一体化泵站1座；新建厌氧+人工湿地污水处理站1座，处理能力490m3/d（污水站位于库玛提北侧戈壁滩，负责8个村）；其中布亚乡萨依村新建排水主管4.6km、塔木艾格勒村新建排水主管6.8km、英巴格村新建排水主管6.6km、苏盖提艾日克村新建排水主管8.0km。</t>
  </si>
  <si>
    <t>2024-653224-0015</t>
  </si>
  <si>
    <t>洛浦县布亚乡创业基地建设项目</t>
  </si>
  <si>
    <t>洛浦县布亚乡阿日希村</t>
  </si>
  <si>
    <t>新建门面房2栋，建筑面积3352.78㎡， 地上二层， 框架结构，配套水电等附属设施。</t>
  </si>
  <si>
    <t>㎡</t>
  </si>
  <si>
    <t>壮大村集体经济，为推动乡村振兴提供了有力支撑，进一步增强了村级党组织的引领力和为民代言的话语权。同时租赁费用每年预计可收入40万元，带动就业人数20余人，由村级根据乡村振兴要求做好二次分配。</t>
  </si>
  <si>
    <t>2024-653224-0016</t>
  </si>
  <si>
    <t>洛浦县多鲁镇唐玛合尼村等3个村支渠防渗建设项目</t>
  </si>
  <si>
    <t>洛浦县多鲁镇唐玛合尼村、塔尕其艾日克村、硝尔阔台克村</t>
  </si>
  <si>
    <t>总长度5.878km,配套渠系建筑物79座，设计流量1.6-0.7m³/s，控制灌溉面积0.38万亩。</t>
  </si>
  <si>
    <t>2024-653224-0017</t>
  </si>
  <si>
    <t>洛浦县多鲁镇主干道美丽乡村建设-公共照明项目</t>
  </si>
  <si>
    <t>2024.03-2024.06</t>
  </si>
  <si>
    <t>洛浦县多鲁镇巴什艾日克村、塔吾尕孜村、尧勒其库勒村、光明村、塔合塔克瑞克村、库都克艾日克村、布格拉库木村、喀瓦图格曼贝西村、托勒尕什村</t>
  </si>
  <si>
    <t>购置Led太阳能路灯1645盏，路灯高度8米，灯头功率100W。</t>
  </si>
  <si>
    <t>盏</t>
  </si>
  <si>
    <t>洛浦县多鲁镇人民政府</t>
  </si>
  <si>
    <t>麦提喀斯木·伊敏托合提</t>
  </si>
  <si>
    <t>亮化乡镇夜间道路，改善公共环境照明，方便旅客及居民出行安全，提高乡村基础设施建设，减少二氧化碳排放量。</t>
  </si>
  <si>
    <t>2024-653224-0018</t>
  </si>
  <si>
    <t>洛浦县杭桂镇巴什艾克尼村生活污水治理项目</t>
  </si>
  <si>
    <t>洛浦县杭桂镇巴什艾克尼村</t>
  </si>
  <si>
    <t>新建排水管道长度 16.83km，其中 de400 排水管道（S2 级，环刚度不小于 8KN/㎡）长度 2.98km，de400 排水管道（S2 级，环刚度不小于 16KN/㎡）长度 0.22km，de315 排水管道（S2 级，环刚度不小于 8KN/㎡）长度 13.50km，de300II 级钢筋混凝土管 0.07km，de400II级钢筋混凝土管 0.06km，新建 UPVC-De110 支管 6.615km，新建污水检查井 585 座，沉泥井 23 座，一体化提升泵站 1 座（PBZ1，Q=30m³/h，H=15m，N=3kW，一用一备），道路恢复面积 30294.00 ㎡。</t>
  </si>
  <si>
    <t>洛浦县杭桂镇人民政府</t>
  </si>
  <si>
    <t>托力木·贾纳尔</t>
  </si>
  <si>
    <t>2024-653224-0019</t>
  </si>
  <si>
    <t>洛浦县杭桂镇热合曼普尔村等2个村农村生活污水治理项目</t>
  </si>
  <si>
    <t>2024.01-2024.10</t>
  </si>
  <si>
    <t>洛浦县杭桂镇热合曼普尔村、幸福村</t>
  </si>
  <si>
    <t>新建排水管道长度21.75km，其中de400排水管道长度 7.54km，聚乙烯 PE100管2.8km，de315排水管道长度10.98km，de300II级钢筋混凝土管 0.22km，de400II级钢筋混凝土管0.21km，新建UPVC-De110支管9.33km，新建污水检查井658座，沉泥井19座，压力排水检查井14座，一体化提升泵站1座，30立方米钢筋混凝土化粪池1座，道路恢复面积33768.00平方米。</t>
  </si>
  <si>
    <t>2024-653224-0020</t>
  </si>
  <si>
    <t>洛浦县杭桂镇天然气入户项目</t>
  </si>
  <si>
    <t>洛浦县杭桂镇塔盘村</t>
  </si>
  <si>
    <t>为杭桂镇塔盘村99户进行天然气管网入户及其配套设施。</t>
  </si>
  <si>
    <t>其他涉农整合资金</t>
  </si>
  <si>
    <t>洛浦县住建局</t>
  </si>
  <si>
    <t>通过天然气入户项目，着力改善农村生活状况，努力提高农民生活质量。可以解决99户燃气的问题，方便生活。</t>
  </si>
  <si>
    <t>新增项目</t>
  </si>
  <si>
    <t>2024-653224-0021</t>
  </si>
  <si>
    <t>洛浦县杭桂镇托万皮切克其村等2个村农村生活污水治理项目</t>
  </si>
  <si>
    <t>洛浦县杭桂镇托万皮切克其村、塔盘村</t>
  </si>
  <si>
    <t>新建排水管道长度14.00km，其中de400排水管道长度3.1km，de400排水管道长度0.5km，de315排水管道长度8.4km，聚乙烯PE100管1.7km,de300II级钢筋混凝土管0.1km,de400II级钢筋混凝土管0.2km，新建UPVC-De110支管5.94km,新建污水检查井422座，沉泥井19座,压力排水检查井9座，φ2000成品一体化提升泵站1座,道路恢复面积25200.00平方米。</t>
  </si>
  <si>
    <t>2024-653224-0022</t>
  </si>
  <si>
    <t>洛浦县杭桂镇主干道美丽乡村建设-公共照明项目</t>
  </si>
  <si>
    <t>2024.04-2024.08</t>
  </si>
  <si>
    <t>洛浦县杭桂镇</t>
  </si>
  <si>
    <t>购置Led太阳能路灯1656盏，路灯高度7.1米，灯头功率120w。</t>
  </si>
  <si>
    <t>亮化乡镇夜间道路，改善公共环境照明，方便旅客及辖区42个村居民出行安全，提高乡村基础设施建设，减少二氧化碳排放量，同步营造铸生中华民族共同体意识氛围，促进各民族交往交流交融，宣传我县特色手工纺织产品艾德莱斯。</t>
  </si>
  <si>
    <t>2024-653224-0023</t>
  </si>
  <si>
    <t>洛浦县2024年支持稳岗就业一次性交通补助项目</t>
  </si>
  <si>
    <t>对洛浦县有组织、自发到区内其他地州、疆外其他省（市）稳定就业在3个月以上的脱贫人口、监测对象进行一次性交通补助，每年可享受一次补助政策。其中：疆外按照每人不超过2000元的标准给予补助，使用中央衔接资金发放；疆内跨地州市（含兵团）按照每人不超过1000元的标准给予补助，使用自治区衔接资金发放。</t>
  </si>
  <si>
    <t>对转移到区内其他地州稳定就业3个月以上的给子一次性补助1000元/人，转移到疆外省（市）稳定就业3个月以上的给子一次性补助2000元/人。标目标2：项目实施后有利于促进稳定就业增收，促进巩固脱贫攻坚，有利于维护社会稳定和长治久安。</t>
  </si>
  <si>
    <t>2024-653224-0024</t>
  </si>
  <si>
    <t>洛浦县洛浦镇阿恰勒村、幸福村污水处理项目</t>
  </si>
  <si>
    <t>洛浦县洛浦镇阿恰勒村、幸福村</t>
  </si>
  <si>
    <t>新建排水管网共计22.643km，其中：污水管道DN300长度19.015km；压力排水管DN200长度2.945km；压力排水管DN150长度0.683km；污水检查井833座；压力管井24座；路面破坏拆除及恢复44.525 ㎡（沥青混凝土路面）；污水提升泵站（小）3座；入户排水管DN110长度6.670km。DN500 钢筋砼套管 10m。</t>
  </si>
  <si>
    <t>洛浦县洛浦镇人民政府</t>
  </si>
  <si>
    <t>亚森·艾尼</t>
  </si>
  <si>
    <t>2023-653224-0051</t>
  </si>
  <si>
    <t>和田地区洛浦县洛浦镇北片区污水处理厂建设工程</t>
  </si>
  <si>
    <t>洛浦县洛浦镇</t>
  </si>
  <si>
    <t>新建规模为1.5万m³/d的污水处理厂1座，其主要建（构）筑物为进水控制井1座、格栅间及污水提升泵房1座、细格栅间及旋流沉砂池1座，配水配泥井1座，A²/O氧化沟池2座，二沉池配水井1座，二沉池2座，回流及剩余污泥泵房1座，中间水池1座，深度处理车间1座，废水回收水池1座；污泥脱水间1座，鼓风机房及变配电室1座，紫外线消毒渠1座，值班室和技术管理用房和现状污水厂共用。其中2024年建设内容：建设进水控制井1座，粗格栅污水提升泵房1座，细格栅及沉砂池1座，配水配泥井1座，氧化沟2座，二沉池2座，深度处理车间1座，变配电室1座，紫外线消毒渠1座，以及相关的机电设备安装。</t>
  </si>
  <si>
    <t>座</t>
  </si>
  <si>
    <t>2024-653224-0025</t>
  </si>
  <si>
    <t>洛浦县洛浦镇多鲁吐格曼贝希村污水处理项目</t>
  </si>
  <si>
    <t>洛浦县洛浦镇多鲁吐格曼贝希村</t>
  </si>
  <si>
    <t>排水工程主管道DN300排水管网为8.62km，DN200压力排水管1.864km，DN110排水管网为2.896km，预制混凝土井432座；路面破坏拆除及恢复面积26940㎡；成品污水提升泵站二座（直径2000mm，高度5800mm，HMPP高模量聚丙烯，三层缠绕工艺，厚度≥50mm。）</t>
  </si>
  <si>
    <t>2024-653224-0026</t>
  </si>
  <si>
    <t>洛浦县洛浦镇克尔喀什村等3个村农村生活污水治理工程</t>
  </si>
  <si>
    <t>洛浦县洛浦镇克尔喀什村、东方红新村、恰帕勒兰干村</t>
  </si>
  <si>
    <t>新建重力流排水管道21.634km，管道材质为S8级HDPE双壁波纹管，其中DN200管道2.51km，DN315管道12.379km，DN400管道6.745km；新建排水支管12.075km，采用dn110mmUPVC排水管；新建装配式钢筋砼圆形排水检查井D1200mm821座，其中沉淀井（沉泥深度H=0.5m）123座；拆除及恢复路面38941㎡（其中沥青路面35047㎡，拆除及恢复砼路面3894㎡），穿越灌渠475处。新建污水提升泵站2座，新建PE压力排水管道dn110长度1835m，dn90长度314m；新建回用水管道dn110长度815m，dn63长度140m，新建排气阀井3座，排泥阀井及排泥湿井3座，新建压力检查井4座，绿化回用水闸阀井16座；新建玻璃钢化粪池7座，其中有效容积12m³的5座，20m³的1座，30m³的1座；新建厌氧+人工湿地污水处理站1座，处理能力225m3/d。</t>
  </si>
  <si>
    <t>2024-653224-0027</t>
  </si>
  <si>
    <t>洛浦县洛浦镇塔盘村污水处理项目</t>
  </si>
  <si>
    <t>洛浦县洛浦镇塔盘村</t>
  </si>
  <si>
    <t>排水工程主管道DN300排水管网6.055km、DN150排水管网63m，管材采用HDPE双壁波纹管，管壁环刚度≥8KN/m2，接口采用承插式柔性橡胶圈接口，DN110排水管网1620m、DN500钢筋砼套管7m；钢筋砼污水井225座；路面破坏拆除及恢复面积14822m2；成品污水提升泵站一座（直径2000mm，高度5100mm，HMPP高模量聚丙烯，三层缠绕工艺，厚度≥50mm。）</t>
  </si>
  <si>
    <t>2024-653224-0028</t>
  </si>
  <si>
    <t>洛浦县洛浦镇天然气入户项目</t>
  </si>
  <si>
    <t xml:space="preserve"> 洛浦县洛浦镇多外特村、英巴扎村、欧吐拉博什坎村、巴什恰帕勒村、塔盘村 </t>
  </si>
  <si>
    <t>洛浦镇天然气管网入户及其配套设施，共计1215户，新建入户燃气管道91.635km，DN50焊接钢管44.9km，DN25焊接管网27.688km。智慧阀井36座，通讯、感温、振动光纤各28.7km。</t>
  </si>
  <si>
    <t>通过天然气入户项目，着力改善农村生活状况，努力提高农民生活质量。可以解决1215户4740人燃气的问题，方便生活。</t>
  </si>
  <si>
    <t>2024-653224-0029</t>
  </si>
  <si>
    <t>洛浦县纳瓦乡“五小庭院”经济奖补项目</t>
  </si>
  <si>
    <t>洛浦县纳瓦乡</t>
  </si>
  <si>
    <t>对纳瓦乡人均收入低于1万元以下111户脱贫户监测户大力发展“五小”庭院经济模式（即庭院小畜禽、庭院小菜园、庭院小果园、庭院小作坊），进行先建后补，每户补助2万元。</t>
  </si>
  <si>
    <t>洛浦县纳瓦乡人民政府</t>
  </si>
  <si>
    <t>帕提古丽·阿布都拉</t>
  </si>
  <si>
    <t>通过大力发展庭院经济，一是可以有效改善群众生存环境；二是结合群众自生庭院经济发展特长，宜农则农、宜商则商，发展庭院经济，增加111户群众经济收入,带动群众年经济收入不低于3000元。</t>
  </si>
  <si>
    <t>2024-653224-0030</t>
  </si>
  <si>
    <t>洛浦县纳瓦乡巴什尕帕村、尕帕阿日希村生活污水治理项目</t>
  </si>
  <si>
    <t>洛浦县纳瓦乡巴什尕帕村、尕帕阿日希村</t>
  </si>
  <si>
    <t>新建污水管网27.9829km（主管21.3439km，出户支管6.639km），其中DN300污水管网19.2359km，DN400污水管网1.617km，PEDN100污水管网0.491km，UPVCDN100出户支管6.639km；消能井3座，检查井955座，排泥井12座；路面拆除恢复面积38761㎡；新建人工湿地1750㎡。</t>
  </si>
  <si>
    <t>2024-653224-0031</t>
  </si>
  <si>
    <t>洛浦县2024年农村公路日常护管员项目</t>
  </si>
  <si>
    <t>为全县950名护路员发放劳务补助，1000元/人/月。</t>
  </si>
  <si>
    <t>通过护路员解决950个岗位，每人每年补助1.2万元。</t>
  </si>
  <si>
    <t>2024-653224-0032</t>
  </si>
  <si>
    <t>洛浦县农副产品批发交易中心建设项目</t>
  </si>
  <si>
    <t>工业园区</t>
  </si>
  <si>
    <t>总建筑面积9481.32㎡，其中：新建仓库1座2670.93㎡，地上一层，门式钢架结构；冷库1座3076.54㎡，地上一层，门式钢架结构；简易交易棚18栋2678㎡，地上一层，门式钢架结构；检验检疫中心1座101.47㎡、农副产品交易大厅1座378.95㎡、消防水池1座575.43㎡，配套相关附属设施。</t>
  </si>
  <si>
    <t>洛浦县市监局</t>
  </si>
  <si>
    <t>李光富</t>
  </si>
  <si>
    <t>项目建成后带动周边50-100人就业，同时租金用于壮大村集体经济。项目建成后，产权归村委会所有，按政府投资（以审计决算为准）综合受益率不低于8%的标准，壮大村集体经济。</t>
  </si>
  <si>
    <t>2024-653224-0033</t>
  </si>
  <si>
    <t>洛浦县恰尔巴格镇、布亚乡农村道路改建工程</t>
  </si>
  <si>
    <t>洛浦县恰尔巴格镇、布亚乡</t>
  </si>
  <si>
    <t>道路全长19.2km，公路等级为四级公路，主要建设内容包括：路基路面、桥涵及交通安全附属工程等</t>
  </si>
  <si>
    <t>项目建成后，能更好地满足农村人民群众安全、经济、便捷出行需求，提升农村物流服务水平，改善当地交通基础设施，助力巩固脱贫攻坚，优化产业就业，推进乡村振兴，积极带动经济发展。该项目建设后受益人口1204户4891人。</t>
  </si>
  <si>
    <t>2024-653224-0034</t>
  </si>
  <si>
    <t>洛浦县恰尔巴格镇、杭桂镇抗旱机电井农网接入改造工程</t>
  </si>
  <si>
    <t>2024.04-2024.06</t>
  </si>
  <si>
    <t>洛浦县杭桂镇、恰尔巴格镇</t>
  </si>
  <si>
    <t>对杭桂镇、恰尔巴格镇抗旱机电井农网接入改造工程。恰尔巴格镇改造10kV架空线路4.473km,新增电源“T”接点计量装置37处,改造变压器10台,新增50kVA变压器机电井水泵启动箱10台,井房照明37处。杭桂镇改造10kV架空线路7.245km,新增电源“T”接点计量装置26处,新增10kV变压器28台,新增50kVA变压器机电井水泵启动箱28台,井房照明28处。</t>
  </si>
  <si>
    <t>眼</t>
  </si>
  <si>
    <t>2024-653224-0035</t>
  </si>
  <si>
    <t>洛浦县恰尔巴格镇巴什格加村等4个村防渗渠建设项目</t>
  </si>
  <si>
    <t>洛浦县恰尔巴格镇巴什格加村、阿亚格格加村、加依托格拉克村 、格加喀尔克村</t>
  </si>
  <si>
    <t>总长度7.28km，设计流量为1.35～0.22m³/s，配套建筑物97座，控制灌溉面积1.525万亩。</t>
  </si>
  <si>
    <t>2024-653224-0036</t>
  </si>
  <si>
    <t>洛浦县恰尔巴格镇古勒巴格村农资贸易市场建设项目</t>
  </si>
  <si>
    <t>洛浦县恰尔巴格镇古勒巴格村</t>
  </si>
  <si>
    <t>恰尔巴格镇古勒巴格村新建农资贸易市场一座，包含门面房1栋，建筑面积600㎡，地上两层、框架结构，硬化农资销售场地面积900㎡，均包括配套水电暖消防等附属设施建设；</t>
  </si>
  <si>
    <t>洛浦县恰尔巴格镇人民政府</t>
  </si>
  <si>
    <t>伊明托乎提·艾合麦提</t>
  </si>
  <si>
    <t>项目建成后，资产归恰尔巴格镇古勒巴格村，以租赁的方式运行，租金主要用于壮大村集体经济，年租赁不低于5.2万元，可解决就业岗位8个，就业人员年工资性收入不低于2.4万元/人，共增加就业人员工资性收入19.2万元/年，预计综合收益可达24.2万元。</t>
  </si>
  <si>
    <t>2024-653224-0037</t>
  </si>
  <si>
    <t>洛浦县恰尔巴格镇古勒巴格村天山泉啤酒厂（三期）建设项目</t>
  </si>
  <si>
    <t>新建天山泉啤酒厂厂房（三期)，地上一层，钢架结构，建筑面积500㎡，并配套水、电、暖、消防相关附属设施建设。</t>
  </si>
  <si>
    <t xml:space="preserve">㎡ </t>
  </si>
  <si>
    <t>洛浦县商工局</t>
  </si>
  <si>
    <t>依明托乎提·艾合麦提</t>
  </si>
  <si>
    <t>项目建成后，资产归村委会所有，按照“企业+村委会+农户”的合作模式，不低于决算价的2%收取租金不断壮大村集体经济，同时带动农户就业增收。</t>
  </si>
  <si>
    <t>2024-653224-0038</t>
  </si>
  <si>
    <t>洛浦县恰尔巴格镇加依托格拉克村等6个村污水治理项目</t>
  </si>
  <si>
    <t>洛浦县恰尔巴格镇加依托格拉克村、吾斯塘村、琼库勒贝希村、阿依玛克村、恰尔巴格村、红旗村</t>
  </si>
  <si>
    <t>新建重力流排水管道31.209km，管道材质为S8级HDPE双壁波纹管，其中DN200管道42m，DN315管道27.011km，DN400管道4.156km；新建排水支管33.12km，采用dn110mmUPVC排水管；新建装配式钢筋砼圆形排水检查井D1200mm1280座，其中沉淀井（沉泥深度H=0.5m）106座；拆除及恢复路面59298㎡（其中沥青路面 56333㎡，拆除及恢复砼路面2965㎡，穿越灌渠1050处。新建40m³玻璃钢化粪池2座。</t>
  </si>
  <si>
    <t>2024-653224-0039</t>
  </si>
  <si>
    <t>洛浦县恰尔巴格镇库库买提村污水治理项目</t>
  </si>
  <si>
    <t>洛浦县恰尔巴格镇库库买提村</t>
  </si>
  <si>
    <t>新建重力流排水管道9.619公里，管道材质为S8级HDPE双壁波纹管，其中DN315管道8.641公里，DN400管道0.978公里；新建排水支管4.875公里，采用dn110mmUPVC排水管；新建装配式钢筋砼圆形排水检查井D1200mm330座，其中沉淀井（沉泥深度H=0.5米）22座；拆除及恢复路面18145平方米（其中沥青路面17238平方米，拆除及恢复砼路面907平方米，穿越灌渠100处；新建一体化提升泵站1座，设计能力Q=47m3/d，Φ3.0×10.0m；新建PE压力排水管道DN110长度650米；新建排气阀井、排泥阀井及排泥湿井各1座，新建压力检查井2座；新建玻璃钢化粪池3座，其中有效容积12立方米的2座，16立方米的1座；新建厌氧+人工湿地污水处理站1座，处理能力100m³/d。</t>
  </si>
  <si>
    <t>2024-653224-0040</t>
  </si>
  <si>
    <t>洛浦县恰尔巴格镇铁提尔巴格村等4个村污水治理项目</t>
  </si>
  <si>
    <t>洛浦县恰尔巴格镇铁提尔巴格、巴格其村、巴什库木艾日克村、亚坎提村</t>
  </si>
  <si>
    <t>新建重力流排水管道34.975km，管道材质为S8级HDPE双壁波纹管，其中DN315管道27.24km，DN400管道7.735km；新建排水支管17.295km，采用dn110mmUPVC排水管；新建装配式钢筋砼圆形排水检查井D1200mm1224座，其中沉淀井（沉泥深度H=0.5m）115座；拆除及恢复路面64821㎡（其中沥青路面59635㎡，拆除及恢复砼路面5186㎡，穿越灌渠587处；新建一体化提升泵站5座，新建PE压力排水管道DN110长度2965m，新建排气阀井、排泥阀井及排泥湿井各5座，新建压力检查井8座；新建玻璃钢化粪池13座。</t>
  </si>
  <si>
    <t>2024-653224-0041</t>
  </si>
  <si>
    <t>洛浦县恰尔巴格镇总干渠防渗改造建设项目（上段）</t>
  </si>
  <si>
    <t>2024.08-2024.11</t>
  </si>
  <si>
    <t>洛浦县恰尔巴格镇</t>
  </si>
  <si>
    <t>修建2.85km渠道及2座节制分水闸、4座桥。共灌溉面积7.80万亩，设计流量8.0m³/s。</t>
  </si>
  <si>
    <t>2024-653224-0042</t>
  </si>
  <si>
    <t>洛浦县恰尔巴格镇总干渠防渗改造建设项目（下段）</t>
  </si>
  <si>
    <t>修建2.93km渠道及3座节制分水闸、3座桥。共灌溉面积7.80万亩，设计流量8.0m³/s。</t>
  </si>
  <si>
    <t>2024-653224-0043</t>
  </si>
  <si>
    <t>洛浦县山普鲁镇、纳瓦乡农村道路改建工程</t>
  </si>
  <si>
    <t>扩建</t>
  </si>
  <si>
    <t>洛浦县山普鲁镇兰干村、先拜巴扎村、阿依格克依阔村、依勒达木村、巴什艾日克村、加依艾日克村、山普鲁镇养殖场，纳瓦乡巴什尕帕村、博斯坦村、格加阿日西村、喀哈纳村、尕帕阿日西村。</t>
  </si>
  <si>
    <t>道路全长13.5km，公路等级为四级公路，主要建设内容包括：路基路面、桥涵及交通安全附属工程等。</t>
  </si>
  <si>
    <t>项目建成后，促进完善通村畅乡、客车到村、安全便捷的交通运输网络，改善当地交通基础设施，推进乡村振兴。</t>
  </si>
  <si>
    <t>2024-653224-0044</t>
  </si>
  <si>
    <t>洛浦县山普鲁镇阿亚格克依阔村等6个村农村污水治理项目</t>
  </si>
  <si>
    <t>洛浦县山普鲁镇阿亚格克依阔村、喀让古亚村、依勒达木村、库木巴格村、巴什克依阔村、色日克村</t>
  </si>
  <si>
    <t>新建d200-d300-d400排水主管道总长度39.416km；新建的d150UPVC排水支管22.74km；新建预制钢筋砼圆形排水检查井D1250mm1290座；拆除及恢复路面78832㎡。此项目污水处理工艺采取厌氧+人工实地生态系统模式。</t>
  </si>
  <si>
    <t>洛浦县山普鲁镇人民政府</t>
  </si>
  <si>
    <t>芒力科·艾赛提</t>
  </si>
  <si>
    <t>2024-653224-0045</t>
  </si>
  <si>
    <t>洛浦县山普鲁镇博斯坦库勒村等3个村农村污水治理项目</t>
  </si>
  <si>
    <t>洛浦县山普鲁镇博斯坦库勒村、英兰干村、英巴格村</t>
  </si>
  <si>
    <t>新建d200-d300-d400排水主管道总长度10.140km；新建的d150UPVC排水支管5.850km；新建预制钢筋砼圆形排水检查井D1250mm332座；拆除及恢复路面20280㎡。此项目污水处理工艺采取厌氧+人工实地生态系统模式。</t>
  </si>
  <si>
    <t>2024-653224-0046</t>
  </si>
  <si>
    <t>洛浦县山普鲁镇喀拉克尔村等6个村农村污水治理项目</t>
  </si>
  <si>
    <t>洛浦县山普鲁镇喀拉克尔村、阿亚格比孜里村、欧吐拉比孜里村、巴什比孜里村、喀拉央塔克村、喀孜米勒克村</t>
  </si>
  <si>
    <t>新建d200-d300-d400排水主管道总长度43.03km；新建的d150UPVC排水支管24.825km；新建预制钢筋砼圆形排水检查井D1250mm1410座；拆除及恢复路面86060㎡。此项目污水处理工艺采取厌氧+人工实地生态系统模式。</t>
  </si>
  <si>
    <t>2024-653224-0047</t>
  </si>
  <si>
    <t>洛浦县山普鲁镇库尔巴格村等3个村农村污水治理项目</t>
  </si>
  <si>
    <t>洛浦县山普鲁镇库尔巴格村、阔塔子兰干村、加依艾日克村</t>
  </si>
  <si>
    <t>新建d200-d300-d400排水主管道总长度26.78km；新建的d150UPVC排水支管15.45km；新建预制钢筋砼圆形排水检查井D1250mm876座；拆除及恢复路面53560㎡。此项目污水处理工艺采取厌氧+人工实地生态系统模式。</t>
  </si>
  <si>
    <t>2024-653224-0048</t>
  </si>
  <si>
    <t>洛浦县山普鲁镇三、四支渠防渗改造项目</t>
  </si>
  <si>
    <t>洛浦县山普鲁镇巴什艾日克，阿亚格艾日克，恰克玛克村、加依艾日克村、库木巴格村</t>
  </si>
  <si>
    <t>防渗渠道总长为5.434km，配套渠系建筑物10座，其中重建、新建节水分水阀6座、交通桥4座。设计流量2.34-1.33m³/s，控制灌溉面积0.62万亩。</t>
  </si>
  <si>
    <t>2024-653224-0049</t>
  </si>
  <si>
    <t>洛浦县食用菌补链、强链产业培育项目</t>
  </si>
  <si>
    <t>为已建成的1900座食用菌出菇棚配套净化车间和84座二级育菌培养棚恒温降温、通风等设备及附属设施配套。</t>
  </si>
  <si>
    <t>套</t>
  </si>
  <si>
    <t>项目建成后，产权归村委会所有，采取“企业+村委会+农户”的合作模式，通过将设备租赁的方式，按照政府投资（以审计决算为准）综合收益率不低于8%的标准来壮大村集体经济。</t>
  </si>
  <si>
    <t>2024-653224-0050</t>
  </si>
  <si>
    <t>洛浦县多鲁镇托勒尕什村等3个村盐碱地治理建设项目</t>
  </si>
  <si>
    <t>2024.04-2024.12</t>
  </si>
  <si>
    <t>洛浦县多鲁镇琼库尔吾斯塘村、托格拉艾日克村、托勒尕什村</t>
  </si>
  <si>
    <t>项目总控制面积3810亩（其中耕地面积1475.08亩（永久基本农田面积686.08亩）。建设内容主要包括：
（一）排碱渠清淤。排碱渠清淤14.44km，(1条干排、1条支排、3条斗排)。
（二）高效节水灌溉工程。1.新建沉沙池3座。2.首部泵房3座，建筑面积共146.58平方米。3.配套机电设备：卧式离心泵4台，变压器3台，变频柜4台，施肥箱数量4台、泵后过滤器4台。4.田间滴管管网：（1）系统干管、分干管采用（GB）PVC-U管，压力等级0.63MPa。其中de250管7160m，de200管11298.4m，de160管6022.4m。（2）支管采用90薄壁PE管41271m；2.4L/h滴灌带3611295m。（3）1500树脂闸阀井30座，1200树脂排水井34座，井底直径=1.6m。5.输电线路：10Kv高压输电线路1.95km；380V低压输电线路0.15km。
（三）土壤改良。3810亩（每亩增施有机肥1.2吨）。</t>
  </si>
  <si>
    <t>亩</t>
  </si>
  <si>
    <t>通过对洛浦县多鲁镇14.44km排碱渠清淤，降低地下水位，保证项目区农田排水顺畅，改善洛浦县3810亩农田盐碱化问题，降低地下水位，改善灌区土壤盐渍化，提高农作物产量，增加当地低收入人群收入，为促进的经济发展创造良好的条件，巩固提升脱贫攻坚成果，为乡村振兴助力。</t>
  </si>
  <si>
    <t>2024-653224-0051</t>
  </si>
  <si>
    <t>洛浦县多鲁镇墩库孜来克村等3个村盐碱地治理建设项目</t>
  </si>
  <si>
    <t>洛浦县多鲁镇墩库孜来克村、色日克村、阔尕其艾日克村。</t>
  </si>
  <si>
    <t>项目总控制面积4674亩（其中耕地面积3689.21亩（永久基本农田面积3158.34亩）。建设内容主要包括：
（一）排碱渠清淤。排碱渠清淤24.78km，(1条干排、1条支排、3条斗排)。采用明沟排水方式，设计断面为梯形断面，设计流量2.16~3.62m³/s，设计底宽2.0~3.0m，边坡系数为1：2.0，设计渠深2.5~3m，设计堤宽2.0m
（二）高效节水灌溉工程。1.新建沉沙池4座，梯形断面结构，深度均为2.0m。2.首部泵房4座，单层砖混结构，建筑面积共190.58㎡。3.配套机电设备：卧式离心泵5台，变压器4台，变频柜5台，施肥箱数量5台、泵后过滤器5台。4.田间滴管管网：（1）系统干管、分干管采用（GB）PVC-U管，压力等级0.63MPa。其中de250管12255.3m，de200管8914.8m，de160管26178.3m，de90管3780m。（2）支管采用90薄壁PE管54831m；2.4L/h滴灌带5060307m。（3）1500树脂闸阀井119座，1200树脂排水井126座，井底直径=1.6m。5.输电线路：10Kv高压输电线路1.48km；380V低压输电线路0.15km。
（三）土壤改良。4674亩（每亩增施有机肥1.2吨）。</t>
  </si>
  <si>
    <t>通过对洛浦县多鲁镇27.78km排碱渠清淤，降低地下水位，保证项目区农田排水顺畅，改善洛浦县4647亩农田盐碱化问题，降低地下水位，改善灌区土壤盐渍化，提高农作物产量，增加当地低收入人群收入，为促进的经济发展创造良好的条件，巩固提升脱贫攻坚成果，为乡村振兴助力。</t>
  </si>
  <si>
    <t>2024-653224-0052</t>
  </si>
  <si>
    <t>洛浦县杭桂镇托库孜喀勒拉村等3个村盐碱地治理建设项目</t>
  </si>
  <si>
    <t>2024.07-2024.012</t>
  </si>
  <si>
    <t>洛浦县洛浦镇、杭桂镇</t>
  </si>
  <si>
    <t>对洛浦镇、杭桂镇排碱渠42.95km，进行清淤改造，排渠设计流量1.86~2.83m³/s；土壤改良6240亩（每吨增施有机肥1.2吨）。配套高效节水面积6240亩。</t>
  </si>
  <si>
    <t>通过对洛浦县洛浦镇、杭桂22.76km排碱渠清淤，降低地下水位，保证项目区农田排水顺畅，改善洛浦县14860亩农田盐碱化问题，降低地下水位，改善灌区土壤盐渍化，提高农作物产量，增加当地低收入人群收入，为促进的经济发展创造良好的条件，巩固提升脱贫攻坚成果，为乡村振兴助力。</t>
  </si>
  <si>
    <t>2024-653224-0053</t>
  </si>
  <si>
    <t>洛浦县新增机动用水用地建设项目-沉沙调蓄池建设工程</t>
  </si>
  <si>
    <t>2024.06-2024.11</t>
  </si>
  <si>
    <t>洛浦县拜什托格拉克乡</t>
  </si>
  <si>
    <t>新建沉沙池两座，库容分别为6万m³和4.5万m³含泵站及配套设施。</t>
  </si>
  <si>
    <t>万m³</t>
  </si>
  <si>
    <t>项目建成后，新增灌溉面积2.77万亩，改善我县灌溉能力，提升农作物产量，增加农民收入</t>
  </si>
  <si>
    <t>2024-653224-0054</t>
  </si>
  <si>
    <t>洛浦县多鲁镇墩库孜来克村等2个村2024年中央财政支、斗渠防渗改造以工代赈项目</t>
  </si>
  <si>
    <t>洛浦县多鲁镇墩库孜来克村、库都克艾日克村</t>
  </si>
  <si>
    <t>建设渠道3条，总长为3.247km，配套渠系建筑物48座，其中重建、新建水闸42座，交通桥6座。设计流量0.4～1.0m³/s，控制灌溉面积0.2615万亩。</t>
  </si>
  <si>
    <t>2024-653224-0055</t>
  </si>
  <si>
    <t>和田地区洛浦县东、西片区供水保障工程（四期）</t>
  </si>
  <si>
    <t>2023.03-2024.09</t>
  </si>
  <si>
    <t>供水片区共改造配水管网DN200~DN40PE聚乙烯管共143.80km，其中DN200PE管3.06km，DN160PE管7.73km，DN110PE管12.42km，DN9OPE管33.83km，DN63PE管86.75km。砖砌矩形阀门井33座，砖砌矩形排水井7座，管道过支斗渠7座。</t>
  </si>
  <si>
    <t>通过改造供水管网143.8km，对给水系统进行整合优化，从根本上解决供水规模偏小、管网漏损率较高等问题，进一步提高供水保障能力。</t>
  </si>
  <si>
    <t>2024-653224-0056</t>
  </si>
  <si>
    <t>洛浦县山普鲁镇2024年中央财政防护林水利配套以工代赈项目（一期）</t>
  </si>
  <si>
    <t>洛浦县山普鲁镇</t>
  </si>
  <si>
    <t>改建防渗渠道4条，总长度7.732km，新建配套渠系建筑物3座，其中水闸1座、农桥1座、圆管涵1座。</t>
  </si>
  <si>
    <t>洛浦县林业和草原局</t>
  </si>
  <si>
    <t>洛浦县林草局</t>
  </si>
  <si>
    <t>吐送江· 阿卜杜拉</t>
  </si>
  <si>
    <t>项目的建设可以改善项目区林带的灌溉条件，提高树木存活率，起到防风固沙、保护农田的作用。通过项目的实施预计可带动当地劳动力45人（其中：易地搬迁人数3人），发放劳务报酬76.97万元（占中央资金比例 20%），其中易地搬迁户发放1.2万元。</t>
  </si>
  <si>
    <t>2024-653224-0057</t>
  </si>
  <si>
    <t>洛浦县山普鲁镇2024年中央财政防护林水利配套以工代赈项目（二期）</t>
  </si>
  <si>
    <t>改建防渗渠道5条，总长度7.645km，新建配套渠系建筑物 3座，其中水闸1座、圆管涵2座。</t>
  </si>
  <si>
    <t>项目的建设可以改善项目区林带的灌溉条件，提高树木存活率，起到防风固沙、保护农田的作用。通过项目的实施预计可带动当地劳动力45人（其中：易地搬迁人数3人），发放劳务报酬77.06万元（占中央资金比例 20%），其中易地搬迁户发放1.2万元。</t>
  </si>
  <si>
    <t>2024-653224-0058</t>
  </si>
  <si>
    <t>洛浦县山普鲁镇2024年中央财政防护林水利配套以工代赈项目（三期）</t>
  </si>
  <si>
    <t>改建防渗渠道4条，总长度7.726km，新建配套渠系建筑物1座，为支渠上的节制分水闸。</t>
  </si>
  <si>
    <t>项目的建设可以改善项目区林带的灌溉条件，提高树木存活率，起到防风固沙、保护农田的作用。通过项目的实施预计可带动当地劳动力45人（其中：易地搬迁人数3人），发放劳务报酬77.04万元（占中央资金比例 20%），其中易地搬迁户发放1.2万元。</t>
  </si>
  <si>
    <t>2024-653224-0059</t>
  </si>
  <si>
    <t>洛浦县山普鲁镇南侧2024年中央财政生态防护以工代赈项目（一期）</t>
  </si>
  <si>
    <t>2024.05-2024.07</t>
  </si>
  <si>
    <t>防护林工程中平整防护林林床153.90亩，林床土方开挖量63035.39m³，回填土方量为75642.47m³，平整土方量为17950.14m³。节水灌溉工程中对新建防护林实施节水灌溉，新建节水灌溉面积153.90亩；新建滴灌系统1个，总面积153.90亩；新建闸阀井1座、排水井2座等附属。</t>
  </si>
  <si>
    <t>通过项目的实施预计可带动当地劳动力45人（其中：易地搬迁人数3人），发放劳务报酬76.20万元（占中央资金比例 20%），其中易地搬迁户发放1.2万元。</t>
  </si>
  <si>
    <t>2024-653224-0060</t>
  </si>
  <si>
    <t>洛浦县山普鲁镇南侧2024年中央财政生态防护以工代赈项目（二期）</t>
  </si>
  <si>
    <t>防护林工程中平整防护林林床150.97亩，林床土方开挖量61837.35m³，回填土方量为74204.82m³，平整土方量为17658.04m³。节水灌溉工程中对新建防护林实施节水灌溉，新建节水灌溉面积150.97亩；新建滴灌系统1个，总面积150.97亩；新建排水井1座等附属。</t>
  </si>
  <si>
    <t>通过项目的实施预计可带动当地劳动力45人（其中：易地搬迁人数3人），发放劳务报酬79.96万元（占中央资金比例 20%），其中易地搬迁户发放1.2万元。</t>
  </si>
  <si>
    <t>2024-653224-0061</t>
  </si>
  <si>
    <t>洛浦县山普鲁镇南侧2024年中央财政生态防护以工代赈项目（三期）</t>
  </si>
  <si>
    <t>防护林工程中平整防护林林床150.00亩，林床土方开挖量61438.00m³，回填土方量为73725.60m³，平整土方量为17544.00m³。节水灌溉工程中对新建防护林实施节水灌溉，新建节水灌溉面积150.00亩；新建滴灌系统1个，总面积150.00亩新建闸阀井2座、排水井3座等附属。</t>
  </si>
  <si>
    <t>通过项目的实施预计可带动当地劳动力45人（其中：易地搬迁人数3人），发放劳务报酬79.78万元（占中央资金比例 20%），其中易地搬迁户发放1.2万元。</t>
  </si>
  <si>
    <t>2024-653224-0062</t>
  </si>
  <si>
    <t>洛浦县山普鲁镇南侧2024年中央财政生态防护以工代赈项目（四期）</t>
  </si>
  <si>
    <t>防护林工程中平整防护林林床146.02亩，林床土方开挖量59809.89m³，回填土方量为71771.87m³，平整土方量为17079.08m³。节水灌溉工程中对新建防护林实施节水灌溉，新建节水灌溉面积146.02亩；新建滴灌系统1个，总面积146.02亩；新建闸阀井1座、排水井2座等附属。</t>
  </si>
  <si>
    <t>通过项目的实施预计可带动当地劳动力45人（其中：易地搬迁人数3人），发放劳务报酬79.75万元（占中央资金比例 20%），其中易地搬迁户发放1.2万元。</t>
  </si>
  <si>
    <t>2024-653224-0063</t>
  </si>
  <si>
    <t>洛浦县山普鲁镇南侧2024年中央财政生态防护以工代赈项目（五期）</t>
  </si>
  <si>
    <t>防护林工程中平整防护林林床149.92亩，林床土方开挖量61407.28m³，回填土方量为73688.74m³，平整土方量为17535.23m³。节水灌溉工程中对新建防护林实施节水灌溉，新建节水灌溉面积149.92亩；新建滴灌系统1个，总面积149.92亩；新建闸阀井1座、排水井2座等附属。</t>
  </si>
  <si>
    <t>通过项目的实施预计可带动当地劳动力45人（其中：易地搬迁人数3人），发放劳务报酬76万元（占中央资金比例 20%），其中易地搬迁户发放1.2万元。</t>
  </si>
  <si>
    <t>2024-653224-0064</t>
  </si>
  <si>
    <t>洛浦县国有林场智能管护和信息化建设</t>
  </si>
  <si>
    <t>2024.03-2024.05</t>
  </si>
  <si>
    <t>洛浦县杭桂镇、多鲁镇、拜什托格拉乡</t>
  </si>
  <si>
    <t>1、将洛浦县国有林场现有8个高空云台设施，通过互联网并联实现智能化、信息化管护巡护。并新建3个高空云台设施且实现网络并联；
2、对9个管护站拉设光缆工程61.65km；
3、在管护总站安装LED监控大屏（4.8m×2.3m)1套、林草防火智能化平台1项；
4、对洛浦县10个管护站的监控更换及防火平台设施进行维护，缴纳传输专线费5年。</t>
  </si>
  <si>
    <t>和田地区林业和草原局</t>
  </si>
  <si>
    <t>通过项目的实施实现洛浦县国有林场信息化、智能化管护，提高全县林草防火能力，加快林草事业发展。</t>
  </si>
  <si>
    <t>2024-653224-0065</t>
  </si>
  <si>
    <t>洛浦县2024年山普鲁镇阔塔孜兰干村高效节水项目</t>
  </si>
  <si>
    <t>洛浦县山普鲁镇阔塔孜兰干村土地平整500亩，进行田块整治、高效节水，系统灌溉，新建输电线路，并配套相关附属设施。</t>
  </si>
  <si>
    <t>项目的实施，可改善项目区灌溉条件，提高水资源利用率和土地利用率，防止水土流失，增强抗御自然灾害的能力，进一步改善生态环境和农业生产条件，使农田达到稳产、高产农田标准，使农业发展、农民增收，而且可带动林、牧、副、渔业发展，促进乡镇企业发展，增加农村富余劳力人口就业机会，带动农村经济发展，提高经济效益和人民生活水平，对社会稳定和维护安定团结，起到积极的推动作用。</t>
  </si>
  <si>
    <t>2024-653224-0066</t>
  </si>
  <si>
    <t>洛浦县恰尔巴格镇2024年土地碎片化治理项目</t>
  </si>
  <si>
    <t>洛浦县恰尔巴格镇玛丽艳新村</t>
  </si>
  <si>
    <t>土地平整工程、灌溉工程和农田输配电工程，具体建设内容如下：
（1）土地平整工程
分为7个地块，挖方量6.49万m³，填方量6.38万m³，土方借调0.11万m³，挖填平衡；
（2）灌溉工程（灌溉工程主要包括水源工程、首部工程和田间工程）
新建高效节水面积620亩，共划分1个滴灌系统，1个首部，均为地表水灌溉系统，新建连接渠30m,沉砂池及清水池1个；砖混结构泵房1座；自动反冲洗网式过滤器1套；卧式离心泵1台；施肥罐1套；埋设PVC-M管道17.93km；PE管道25.3km；
（3）农田输配电工程
配套变压器1套，容量100VA，架设10kv输电线路0.3km。</t>
  </si>
  <si>
    <t>通过土地碎片化治理，整合土地资源，促进土地流转，由“零”变“整”，提高农作物产量，拓宽群众增收渠道，推动农业规模化发展。</t>
  </si>
  <si>
    <t>2024-653224-0067</t>
  </si>
  <si>
    <t>洛浦县纳瓦乡2024年农田设施配套建设项目</t>
  </si>
  <si>
    <t>洛浦县纳瓦乡阿恰墩村、阿亚格尕帕村、纳瓦村、诺布依村、英巴格村</t>
  </si>
  <si>
    <t>总建设面积0.32万亩，新建沉砂池及清水池3座；砖混结构泵房3座，配套过滤器5套，配套施肥罐5套，配套变压器3套等，10kva输电路路长度1700m。</t>
  </si>
  <si>
    <t>万亩</t>
  </si>
  <si>
    <t>项目的实施，可改善项目区灌溉条件，提高水资源利用率和土地利用率，防止水土流失，增强抗御自然灾害的能力，进一步改善生态环境和农业生产条件，使农田达到稳产、高产农田标准。</t>
  </si>
  <si>
    <t>2024-653224-0068</t>
  </si>
  <si>
    <t>洛浦县洛浦镇阿恰勒村等7个村土地碎片化治理项目</t>
  </si>
  <si>
    <t>洛浦县洛浦镇阿恰勒村、博什坎村、幸福村、喀拉都外村、恰帕勒兰干村、巴什恰帕勒村和塔盘村</t>
  </si>
  <si>
    <t>建设内容主要包括田块小改大工程、灌溉与排水工程、输配电工程，具体建设内容如下：
（一）田块小改大工程：土地碎片化治理面积6802.69亩，分为76个地块，挖方量59.40万m³，填方量58.10万m³，土方借调1.3万m³（用于清理树根后回填），挖填平衡。
（二）灌溉工程：新建高效节水面积8037.69亩，建设内容包括：连接渠、沉砂池、首部系统配套、地埋输配水管网、田间滴灌管网及设备安装等,共划分9个滴灌系统，8个首部(其中单系统7个，双系统1个)，均为地表水灌溉系统，具体如下：新建连接渠210m,沉砂池及清水池8个；砖混结构泵房8座；自动反冲洗网式过滤器9套；卧式离心泵9台；施肥罐9套；埋设PVC-M管道87.93km；PE管道59.79km；滴灌带849.09万m；闸阀井129座；排水井139座；镇墩540个。
改建机电井首部9处，主要改建内容为：更换潜水泵3台（型号为250QJ125-75/3流量125m³/h扬程75m功率37kw），更换变频启动柜8（45KW）。配备施肥管3台（200L）及其配套管件，新建机井管理泵房2座；改造井管480米（DN120）120米（DN160）；井壁240米（DN400）。
（三）农田输配电工程：配套变压器8套，容量分别为80KVA4套、100VA3套、125VA1套。架设10kv输电线路0.75km；铺设0.4kv输电线路0.4km。</t>
  </si>
  <si>
    <t>2024-653224-0069</t>
  </si>
  <si>
    <t>洛浦县杭桂镇2024年农田设施配套建设项目</t>
  </si>
  <si>
    <t>洛浦县杭桂镇阿尔喀依来克村、白杨村、康托喀依村、欧吐拉艾日克村、其木吾斯唐村、琼库尔艾日克村、热合曼普尔村、吾斯塘吾其村、向阳村、英巴格村</t>
  </si>
  <si>
    <t>总建设面积0.63万亩，新建沉砂池及清水池5座；砖混结构泵房5座，配套过滤器8套，配套施肥罐8套，配套变压器5套等，10kva输电路路长度1320m。</t>
  </si>
  <si>
    <t>2024-653224-0070</t>
  </si>
  <si>
    <t>洛浦县杭桂镇“五小庭院”经济奖补项目</t>
  </si>
  <si>
    <t>对杭桂镇巴什艾克尼村120户农户利用房前屋后的闲置土地，大力发展庭院经济。新建圈舍30座，修缮圈舍40座，改建小菜窖23座，土地平整3372m³，搭建葡萄架1284m，庭院小路硬化1575㎡，购买果树200颗，葡萄苗1543颗。</t>
  </si>
  <si>
    <t>发展庭院经济，改善人居环境，同时带动该120户庭院经济，实现部分劳动成果在家实现价值，助力乡村振兴</t>
  </si>
  <si>
    <t>2024-653224-0071</t>
  </si>
  <si>
    <t>洛浦县多鲁镇2024年农田设施配套建设项目</t>
  </si>
  <si>
    <t>洛浦县多鲁镇巴格其村、博斯坦村、墩库孜来克村、色日克村、哈勒瓦甫村、喀合勒克村、库都克艾日克村、塔吾尕孜村、唐玛合尼村、托勒尕什村、尧勒其库勒村</t>
  </si>
  <si>
    <t>总建设面积1.03万亩，新建沉砂池及清水池9座；砖混结构泵房9座，配套过滤器13套，配套施肥罐13套，配套变压器9套等，10kva输电线路长度1620m。</t>
  </si>
  <si>
    <t>麦提喀斯·依明托合提</t>
  </si>
  <si>
    <t>2024-653224-0072</t>
  </si>
  <si>
    <t>洛浦县拜什托格拉克乡主干道美丽乡村建设-公共照明项目</t>
  </si>
  <si>
    <t>购置Led太阳能路灯1051盏，路灯高度8米，灯头功率100W，每盏路灯配套悬挂宣传标识。</t>
  </si>
  <si>
    <t>进一步完善乡村基础设施，着力改善村容村貌，助推乡村振兴。</t>
  </si>
  <si>
    <t>2024-653224-0073</t>
  </si>
  <si>
    <t>洛浦县2024年拜什托格拉克乡拜什托格拉克村新增土地高效节水项目</t>
  </si>
  <si>
    <t>洛浦镇拜什托格拉克乡依力库都克村</t>
  </si>
  <si>
    <t>新建斗渠6.5km，设计流量2m³/S，平整土地5643.74亩，拟建首部5座，地埋输配水管网、田间滴灌管网及设备安装等,共划分2个滴灌系统，均为地表水灌溉系统。配套农田输配电10kva输电线路1.2km。</t>
  </si>
  <si>
    <t>2024-653224-0074</t>
  </si>
  <si>
    <t>洛浦县鸽产业提质增效强链补链融合发展项目</t>
  </si>
  <si>
    <t>2024.03-2024.10</t>
  </si>
  <si>
    <t>洛浦县北京工业园区、多鲁镇墩库孜来克村、杭桂镇和佳新村</t>
  </si>
  <si>
    <t>原有养殖设备进行升级改造，主要包含粪带、鸽子饮水系统、新购屠宰线、新建保存设施等。</t>
  </si>
  <si>
    <t>洛浦县供销社</t>
  </si>
  <si>
    <t>陈学贤</t>
  </si>
  <si>
    <t>项目建成后资产归建设单位，建设单位按项目总投资的4%向运营方收取租赁费，收取租赁费后，按当年洛浦县各村村集体经济收入情况制定分配方案，上报上级单位研究确定后进行分配。</t>
  </si>
  <si>
    <t>2024-653224-0079</t>
  </si>
  <si>
    <t>洛浦县洛浦镇多外特村重点示范村建设-人居环境整治项目</t>
  </si>
  <si>
    <t>洛浦县洛浦镇多外特村</t>
  </si>
  <si>
    <t>1.脱贫户、监测户:住房屋面改造7229.65平方米;三区分离(1.2米高砖混隔断898米,1.8米高砖混隔断696.80米，三区分离硬化2613.40平方米，二区分离木质门5套);厨房改造地面642.70平方米、墙面3358.83平方米、吊顶430.36平方米;卫生间改造地面202.32平方米、墙面2252.61平方米、吊顶172.19平方米;院子入口门头(砖砌)31项，入口大门(铁艺)25项。
2.其他户:住房外墙改造85887.44平方米。</t>
  </si>
  <si>
    <t>通过乡村振兴示范村人居环境整治，切实解决农村居住环境脏乱差的问题，改善农村群众住房安全及居住条件，有效降低受益对象的维修房屋成本，缓解了困难群众的经济负担。同时，带动当地乡村振兴示范村建设及旅游发展，保护生态环境及传统村落建筑风貌，生态效益显著。</t>
  </si>
  <si>
    <t>2024-653224-0080</t>
  </si>
  <si>
    <t>洛浦县恰尔巴格镇古勒巴格村重点示范村建设-人居环境整治项目</t>
  </si>
  <si>
    <t>对古勒巴格村389户农户住房及庭院进行提升改造，主要包括:住房改造75890.70㎡，屋面改造19901.24㎡，三区分离(1.2米高砖混隔断2723m，1.8米高砖混隔断2882.49m，院内硬化9437.14㎡)，厨卫间改造27619.06 ㎡。</t>
  </si>
  <si>
    <t>2024-653224-0081</t>
  </si>
  <si>
    <t>洛浦县杭桂镇当勒克蒙加克村重点示范村建设-人居环境整治项目</t>
  </si>
  <si>
    <t>建设内容为115户农户住房及庭院进行提升改造，主要包括:住房改造39317.9㎡，屋面改造17752.4㎡，三区分离（1.2米高砖混隔断518.00m，1.8米高砖混隔断867.4m，院内硬化2267.2㎡）；厨卫间改造4540.26㎡。</t>
  </si>
  <si>
    <t>2024-653224-0082</t>
  </si>
  <si>
    <t>洛浦县2024年服装加工设备购置项目</t>
  </si>
  <si>
    <t>2024.03-2024.12</t>
  </si>
  <si>
    <t>洛浦县北京工业园区</t>
  </si>
  <si>
    <t>采购全自动智能缝制生产线一条，集进料、裁剪、缝制、装商标、剪线、折叠和收料等工序高度集中的自动化设备。主生产线基本参数：6800*3200*1750mm
设备功率：380V、8kw
设备设计效率：6s/pcs
设备共8工位，缝裆部、缝大腿部、缝腰部、前后拼接等工艺。</t>
  </si>
  <si>
    <t>翟基兵</t>
  </si>
  <si>
    <t>通过项目的实施预计可带动当地劳动力人</t>
  </si>
  <si>
    <t>2024-653224-0083</t>
  </si>
  <si>
    <t>洛浦县戈壁设施农业建设项目</t>
  </si>
  <si>
    <t>2024.03-2024.13</t>
  </si>
  <si>
    <t>新型日光温室；智能温室；连栋式育苗温室；蔬菜深加工厂房；冷库储藏设施；水肥一体化系统；智慧化信息系统；无土栽培设施；园区道路、电力、水源等配套设施。</t>
  </si>
  <si>
    <t>2024-653224-0092</t>
  </si>
  <si>
    <t>洛浦县农业园东片区2024年粮食产能提升场外供水管道项目</t>
  </si>
  <si>
    <t>2024.06-2024.12</t>
  </si>
  <si>
    <t>洛浦县农业园东片区</t>
  </si>
  <si>
    <t>新建管道9.225km，供水流量为1.23m³/s，其中管径为DN1200mm长度为8.78km，DN1200涂料钢管长度0.125km，管件长度0.32km，管材采用夹砂缠绕玻璃钢管，管材压力等级为0.6MPa。管道沿线配套管道建筑物52座，配套各类阀门共计54台/套。配置4具1219型灭火器。</t>
  </si>
  <si>
    <t>提高了农业灌溉水平，扩大了有效灌溉面积，解决了灌溉用水不足的问题，节约了水资源，提高产量，改善生态环境，为当地农牧民增收致富奠定了基础。</t>
  </si>
  <si>
    <t>2024-653224-0093</t>
  </si>
  <si>
    <t>洛浦县山普鲁镇壮大村集体经济项目</t>
  </si>
  <si>
    <t>2024.04-2024.09</t>
  </si>
  <si>
    <t>山普鲁镇先拜巴扎村</t>
  </si>
  <si>
    <t>新建门面房2栋，框架结构，地上2层，建筑面积2800平方米；配套供排水、电力等附属工程。</t>
  </si>
  <si>
    <t>2024-653224-0094</t>
  </si>
  <si>
    <t>洛浦县万头雷香猪基地建设项目</t>
  </si>
  <si>
    <t>杭桂镇和佳新村</t>
  </si>
  <si>
    <t>新建猪舍6座，每座1200平方米，总建筑面积共计7200平方米。</t>
  </si>
  <si>
    <t>2024-653224-0095</t>
  </si>
  <si>
    <t>洛浦县鸽产业冷链配套设施建设项目</t>
  </si>
  <si>
    <t>新建屠宰车间、深加工车间配套冷藏库627m³、冷冻库1946m³、速冻库448m³，购置相关冷藏、冷冻设备设施，并配套建设给排水、消防、电气等辅助工程</t>
  </si>
  <si>
    <t>m³</t>
  </si>
  <si>
    <t>李飞剑</t>
  </si>
  <si>
    <t>2024-653224-0096</t>
  </si>
  <si>
    <t>洛浦县2023年粮食产能提升工程杭桂镇北片区场外供水建设项目</t>
  </si>
  <si>
    <t>2024.05-2024.11</t>
  </si>
  <si>
    <t>（1）新建引水渠0.86km。引水渠设计流量1.36m³/s，渠底宽0.80m渠深1.2m，现浇混凝土板衬砌。
（2）新建沉沙池2座，沉沙池拟采用梯形断面，单座沉沙池容积3.23万m³，矩形布置，长度110m，宽40m，池深5.0m，边坡1:2.5，全断面衬砌结构。
（3）节制分水闸1座，沉沙池进水闸2座。
（4）农桥2座。采用现浇钢筋砼结构，桥总宽8.0m，跨度1.5m。设计荷载按照公路－Ⅱ级×0.7系数折减。
（5）金属结构设备：平板钢闸门5扇；启闭设备手电两用螺杆启闭机5台。</t>
  </si>
  <si>
    <t>2024-653224-0098</t>
  </si>
  <si>
    <t>洛浦县杭桂镇1.5万亩农田地表水水源配套工程建设项目</t>
  </si>
  <si>
    <t>新建沉沙池16座，管理房16座，配套过滤器32套，新建输水管道30km，架设变压器16台等；</t>
  </si>
  <si>
    <t>2024-653224-0099</t>
  </si>
  <si>
    <t>洛浦县多鲁镇塔吾尕孜村等4个村土地碎片化治理项目</t>
  </si>
  <si>
    <t>多鲁镇塔吾尕孜村、墩吾斯塘村、硝尔阔台克村、托格拉艾日克村</t>
  </si>
  <si>
    <t>碎片化治理土地面积3183.96亩，田块小改大、灌溉工程、农田输配电工程等</t>
  </si>
  <si>
    <t>2024-653224-0100</t>
  </si>
  <si>
    <t>洛浦县2024年项目管理费（二期）</t>
  </si>
  <si>
    <t>聘请第三方项目管理团队对洛浦县2024年乡村振兴衔接资金项目验收方面。</t>
  </si>
  <si>
    <t>2024-653224-0097</t>
  </si>
  <si>
    <t>洛浦县洛浦镇2024年老旧温室大棚改造提升项目</t>
  </si>
  <si>
    <t>2024.05-2024.09</t>
  </si>
  <si>
    <t>洛浦县洛浦镇欧吐拉博什坎村、阿亚克恰帕勒村、恰帕勒兰干村、塔盘村。</t>
  </si>
  <si>
    <t>对洛浦县洛浦镇119座老旧温室大棚进行改造提升，其中欧吐拉博什坎村2座、阿亚克恰帕勒村4座、恰帕勒兰干村22座、塔盘村91座。，主要维修包括棉被、棚膜、钢架、后坡、耳房等。</t>
  </si>
  <si>
    <t>通过对老旧大棚改造，提高大棚使用率，农民通过设施农业增收致富。</t>
  </si>
  <si>
    <t>2024-653224-0101</t>
  </si>
  <si>
    <t>洛浦县产业区管理委员会温室大棚改造建设项目</t>
  </si>
  <si>
    <t>改造187座老旧温室大棚，主要维修包括棉被、棚膜、卡簧卡槽、后坡、耳房及排泄系统等。</t>
  </si>
  <si>
    <t>洛浦县产业区管理委员会</t>
  </si>
  <si>
    <t>董少军</t>
  </si>
  <si>
    <t>2024-653224-0102</t>
  </si>
  <si>
    <t>洛浦县多鲁镇2024年老旧温室大棚改造提升项目</t>
  </si>
  <si>
    <t>洛浦县多鲁镇加郎艾日克村、库勒艾日克村、塘玛合尼村、光明村、琼库尔吾斯塘村、托格拉艾日克村。</t>
  </si>
  <si>
    <t>对洛浦县多鲁镇22座老旧温室大棚进行改造提升，其中加郎艾日克村2座、库勒艾日克村1座、塘玛合尼村12座、光明村3座、琼库尔吾斯塘村2座、托格拉艾日克村2座。主要维修包括棉被、棚膜、卷帘机及卷帘杆、卡簧卡槽、后坡等。</t>
  </si>
  <si>
    <t>2024-653224-0103</t>
  </si>
  <si>
    <t>洛浦县布亚乡2024年老旧温室大棚改造提升项目</t>
  </si>
  <si>
    <t>洛浦县布亚乡欧吐拉昆孜村、塔木其拉村、依格孜博斯坦村、依其克尔恰尔巴格村、团结村、亚依力干村</t>
  </si>
  <si>
    <t>对洛浦县布亚乡17座老旧温室大棚进行改造提升，其中欧吐拉昆孜村2座、塔木其拉村3座、依格孜博斯坦村7座、依其克尔恰尔巴格村2座、团结村1座、亚依力干村2座。主要维修包括后坡、棉被、棚膜、卡槽卡簧等。</t>
  </si>
  <si>
    <t>2024-653224-0104</t>
  </si>
  <si>
    <t>洛浦县杭桂镇2024年老旧温室大棚改造提升项目</t>
  </si>
  <si>
    <t>洛浦县杭桂镇康托喀依村、库木巴格村、兰干艾日克村、琼库尔艾日克村、向阳村</t>
  </si>
  <si>
    <t>对洛浦县杭桂镇18座老旧温室大棚进行改造提升，其中康托喀依村10座、库木巴格村3座、兰干艾日克村1座、琼库尔艾日克村1座、向阳村3座。主要维修包括棉被、棚膜、卡槽卡簧、卷帘机和卷帘杆等。</t>
  </si>
  <si>
    <t>2024-653224-0105</t>
  </si>
  <si>
    <t>洛浦县纳瓦乡2024年老旧温室大棚改造提升项目</t>
  </si>
  <si>
    <t>洛浦县纳瓦乡阿恰墩村、纳瓦库木巴格村、托万喀拉克尔村、博斯坦村。</t>
  </si>
  <si>
    <t>对洛浦县纳瓦乡4座老旧温室大棚进行改造提升，其中阿恰墩村1座、纳瓦库木巴格村1座、托万喀拉克尔村1座、博斯坦村1座。主要维修包括棉被、棚膜、卡槽卡簧、卷帘机和卷帘杆等。</t>
  </si>
  <si>
    <t>2024-653224-0106</t>
  </si>
  <si>
    <t>洛浦县恰尔巴格镇2024年老旧温室大棚改造提升项目</t>
  </si>
  <si>
    <t>洛浦县恰尔巴格镇墩买里村、阔恰艾日克村</t>
  </si>
  <si>
    <t>对洛浦县恰尔巴格镇12座老旧温室大棚进行改造提升，其中墩买里村8座、阔恰艾日克村4座。主要维修包括棉被、棚膜、卡槽卡簧、卷帘机和卷帘杆等。</t>
  </si>
  <si>
    <t>2024-653224-0107</t>
  </si>
  <si>
    <t>洛浦县山普鲁镇2024年老旧温室大棚改造提升项目</t>
  </si>
  <si>
    <t>洛浦县山普鲁镇努尔鲁克村</t>
  </si>
  <si>
    <t>维修改造山普鲁镇努尔鲁克村温室大棚22座。主要维修包括棉被22座、棚膜22座、卡槽卡簧22座、卷帘机和卷帘杆19座，维修钢架22座等。</t>
  </si>
  <si>
    <t>2024-653224-0108</t>
  </si>
  <si>
    <t>洛浦县2024年支持自主创业补助项目</t>
  </si>
  <si>
    <t>2024.01-12</t>
  </si>
  <si>
    <t>对具有固定经营场所，依法取得营业执照、食品经营许可证、食品经营登记证（小食杂店、小餐饮店）的经营户，满足经营场所面积大于20平方米，并连续从事经营活动6个月以上的，按照不超过2000元的标准给予一次性补助。二是经营场所面积不足20平方米（餐车、食品零售摊位等没有固定经营场所的移动摊位），办理健康证、乡镇或者村社区制发的食品摊贩备案卡，并连续从事经营活动达到3个月以上的，按照不超过1000元的标准给予一次性补助。</t>
  </si>
  <si>
    <t>洛浦县市场监督管理局</t>
  </si>
  <si>
    <t>阿勒腾古丽·买来依</t>
  </si>
  <si>
    <t>激励和引导脱贫人口和监测对象自主创业，助力实现持续增收。</t>
  </si>
  <si>
    <t>2024-653224-0109</t>
  </si>
  <si>
    <t>洛浦县2024年支持发展畜牧业产业到户项目</t>
  </si>
  <si>
    <t>新增能繁母牛5101头，补助资金2040.4万元；自繁自育母牛补助6564头，补助资金1975.2万元；增产技术应用牛4173头，补助资金83.66万元；新增能繁母羊22252只，补助资金890.08万元；自繁自育母羊补助35547头，补助资金1066.41万元；增产技术应用羊3274只，补助资金13.96万元；新增能繁母驴127只，补助资金50.8万元；新增能繁母骆驼105只，补助资金42万元；养殖鸡、鸭、鹅216940羽，补助资金216.94万元；鸽子养殖47539羽，补助资金14.26万元；青贮窖新建670座，补助资金67万元；青贮窖改造536座，补助资金26.8万元；养殖圈舍改造1533座，补助资金153.3万元；饲草料补助116500吨，补助资金582.5万元；动物社会化服务防疫免疫7754次，补助资金71.44万元。</t>
  </si>
  <si>
    <t>激励和引导脱贫人口和监测对象发展畜牧业，助力实现持续增收。</t>
  </si>
  <si>
    <t>2024-653224-0110</t>
  </si>
  <si>
    <t>洛浦县2024年推动产业帮扶精准到户促进农民持续增收林果业项目</t>
  </si>
  <si>
    <t>（一）林果业。林果种植面积在1亩以上的，对种植各关键环节、薄弱环节给予适当补助。
1.支持品种优化。重点支持采取高接换头、补齐缺株等措施进行品种统一和更新改良，对核桃、苹果、杏、鲜食葡萄、鲜食枣、新梅、杏李、樱桃、桃、榅桲等进行新品种推广，成活率要达到90%以上，按照每亩不超过400元的标准给予一次性补助。即：核桃品种改良按照36元/株标准进行补助；鲜食枣品种改良按照7元/株标准进行补助；鲜食葡萄品种改良按照3.5元/株标准进行补助；新梅、杏、杏李、桃、樱桃、苹果、榅桲等按照不超过12元/株标准进行补助。
2.支持疏密改造。重点支持红枣、核桃通过疏行、疏株等方式疏密改造，按照每亩不超过400元的标准给予一次性补助。即：核桃亩均不少于12株、红枣亩均不少于111株，核桃标准株行距在6米×8米，疏除后亩均株数控制在12株；红枣株距控制在2—3米，行距控制在4—6米，疏除后亩均株数控制在111株。
3.支持整形修剪。重点支持通过林果技术服务合作社等专业技术团队开展果树修剪，按照核桃每亩不超过95元、红枣每亩不超过115元、苹果每亩不超过110元、杏每亩不超过90元、葡萄每亩不超过140元、桃每亩不超过100元、杏李每亩不超过110元、新梅每亩不超过110元、樱桃每亩不超过110元、榅桲每亩不超过110元的标准给予补助。
4.支持病虫害防治。重点支持通过林果技术服务合作社等专业技术团队开展果树病虫害防治，按照核桃每亩不超过80元、红枣每亩不超过140元、苹果每亩不超过135元、杏每亩不超过95元、葡萄每亩不超过140元、新梅每亩不超过120元、桃每亩不超过100元、杏李每亩不超过120元、樱桃每亩不超过120元、榅桲每亩不超过120元的标准给予补助。
（二）庭院经济。利用自家房前屋后、前庭后院等区域发展家庭特色种植，种植面积在0.2亩以上并产生一定效益的，按照每亩不超过1000元的标准给予补助。主要发展葡萄、红枣、苹果、无花果、石榴、新梅、杏李、樱桃、桃、杏、榅桲、樱桃等新品种，选用2年生及以上优质良种壮苗，按照不高于30元/株标准进行补助。</t>
  </si>
  <si>
    <t>鼓励和引导脱贫人口和监测对象发展林果业实现持续稳定增收。</t>
  </si>
  <si>
    <t>2024-653224-0111</t>
  </si>
  <si>
    <t>洛浦县2024年支持发展种植业到户项目</t>
  </si>
  <si>
    <t>种植小麦117871.229亩，补助资金1768.068435万元；种植正播玉米15135.874亩，补助资金227.03811万元；深翻整地94330.879亩，补助资金141.4963185万元；秸秆还田3740.745亩，补助资金7.48149万元；积造有机肥482027.656立方米，补助资金1446.082968万元；关键技术运用7741.32亩，补助资金23.01366万元；农业社会化服务7155.82亩，补助资金71.5582万元；设施农业大棚购置菜苗516.99亩，补助资金23.26455万元；温室大棚改造122亩，补助资金18.3万元；大田拱棚改造77.75亩，补助资金2.3325万元；庭院发展特色种植补助10621.548亩，补助资金1062.1548万元。</t>
  </si>
  <si>
    <t>激励和引导脱贫人口和监测对象发展种植业，助力实现持续增收。</t>
  </si>
  <si>
    <t>洛浦县2024年巩固拓展脱贫攻坚成果和乡村振兴年度项目计划表</t>
  </si>
  <si>
    <t>合计59个项目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</si>
</sst>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quot;￥&quot;#,##0.00_);[Red]\(&quot;￥&quot;#,##0.00\)"/>
    <numFmt numFmtId="178" formatCode="0.00_ "/>
    <numFmt numFmtId="179" formatCode="0.000_ "/>
    <numFmt numFmtId="180" formatCode="0.0_ "/>
  </numFmts>
  <fonts count="43">
    <font>
      <sz val="11"/>
      <color theme="1"/>
      <name val="宋体"/>
      <charset val="134"/>
      <scheme val="minor"/>
    </font>
    <font>
      <sz val="11"/>
      <name val="方正小标宋简体"/>
      <charset val="134"/>
    </font>
    <font>
      <sz val="12"/>
      <name val="宋体"/>
      <charset val="134"/>
    </font>
    <font>
      <b/>
      <sz val="12"/>
      <name val="黑体"/>
      <charset val="134"/>
    </font>
    <font>
      <b/>
      <sz val="14"/>
      <name val="方正公文楷体"/>
      <charset val="134"/>
    </font>
    <font>
      <sz val="11"/>
      <name val="宋体"/>
      <charset val="134"/>
      <scheme val="minor"/>
    </font>
    <font>
      <sz val="11"/>
      <name val="Times New Roman"/>
      <charset val="134"/>
    </font>
    <font>
      <sz val="24"/>
      <name val="方正小标宋简体"/>
      <charset val="134"/>
    </font>
    <font>
      <b/>
      <sz val="14"/>
      <name val="黑体"/>
      <charset val="134"/>
    </font>
    <font>
      <b/>
      <sz val="16"/>
      <name val="黑体"/>
      <charset val="134"/>
    </font>
    <font>
      <sz val="14"/>
      <name val="方正公文楷体"/>
      <charset val="134"/>
    </font>
    <font>
      <sz val="14"/>
      <name val="宋体"/>
      <charset val="134"/>
    </font>
    <font>
      <sz val="14"/>
      <color theme="1"/>
      <name val="宋体"/>
      <charset val="134"/>
    </font>
    <font>
      <sz val="14"/>
      <name val="宋体"/>
      <charset val="134"/>
      <scheme val="minor"/>
    </font>
    <font>
      <sz val="14"/>
      <color theme="1"/>
      <name val="宋体"/>
      <charset val="134"/>
      <scheme val="minor"/>
    </font>
    <font>
      <b/>
      <sz val="10"/>
      <name val="黑体"/>
      <charset val="134"/>
    </font>
    <font>
      <b/>
      <sz val="14"/>
      <name val="宋体"/>
      <charset val="134"/>
    </font>
    <font>
      <sz val="11"/>
      <name val="宋体"/>
      <charset val="134"/>
    </font>
    <font>
      <sz val="16"/>
      <color rgb="FFFF0000"/>
      <name val="宋体"/>
      <charset val="134"/>
    </font>
    <font>
      <sz val="14"/>
      <color rgb="FF000000"/>
      <name val="宋体"/>
      <charset val="134"/>
    </font>
    <font>
      <sz val="10"/>
      <color theme="1"/>
      <name val="方正公文楷体"/>
      <charset val="134"/>
    </font>
    <font>
      <sz val="26"/>
      <name val="方正小标宋简体"/>
      <charset val="134"/>
    </font>
    <font>
      <sz val="10"/>
      <name val="方正公文楷体"/>
      <charset val="134"/>
    </font>
    <font>
      <sz val="16"/>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tint="-0.25"/>
        <bgColor indexed="64"/>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6" borderId="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31" fillId="0" borderId="8" applyNumberFormat="0" applyFill="0" applyAlignment="0" applyProtection="0">
      <alignment vertical="center"/>
    </xf>
    <xf numFmtId="0" fontId="31" fillId="0" borderId="0" applyNumberFormat="0" applyFill="0" applyBorder="0" applyAlignment="0" applyProtection="0">
      <alignment vertical="center"/>
    </xf>
    <xf numFmtId="0" fontId="32" fillId="7" borderId="9" applyNumberFormat="0" applyAlignment="0" applyProtection="0">
      <alignment vertical="center"/>
    </xf>
    <xf numFmtId="0" fontId="33" fillId="8" borderId="10" applyNumberFormat="0" applyAlignment="0" applyProtection="0">
      <alignment vertical="center"/>
    </xf>
    <xf numFmtId="0" fontId="34" fillId="8" borderId="9" applyNumberFormat="0" applyAlignment="0" applyProtection="0">
      <alignment vertical="center"/>
    </xf>
    <xf numFmtId="0" fontId="35" fillId="9" borderId="11" applyNumberFormat="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2" fillId="34" borderId="0" applyNumberFormat="0" applyBorder="0" applyAlignment="0" applyProtection="0">
      <alignment vertical="center"/>
    </xf>
    <xf numFmtId="0" fontId="42" fillId="35" borderId="0" applyNumberFormat="0" applyBorder="0" applyAlignment="0" applyProtection="0">
      <alignment vertical="center"/>
    </xf>
    <xf numFmtId="0" fontId="41" fillId="36" borderId="0" applyNumberFormat="0" applyBorder="0" applyAlignment="0" applyProtection="0">
      <alignment vertical="center"/>
    </xf>
  </cellStyleXfs>
  <cellXfs count="10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xf numFmtId="0" fontId="5" fillId="0" borderId="0" xfId="0" applyFont="1" applyFill="1" applyAlignment="1"/>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176" fontId="6"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177" fontId="11"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176" fontId="2" fillId="0" borderId="0"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xf>
    <xf numFmtId="178" fontId="16" fillId="0" borderId="1" xfId="0" applyNumberFormat="1" applyFont="1" applyFill="1" applyBorder="1" applyAlignment="1">
      <alignment horizontal="center" vertical="center"/>
    </xf>
    <xf numFmtId="0" fontId="11" fillId="0" borderId="1" xfId="0" applyFont="1" applyFill="1" applyBorder="1" applyAlignment="1">
      <alignment horizontal="justify" vertical="center" wrapText="1"/>
    </xf>
    <xf numFmtId="176" fontId="1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9" fontId="11" fillId="0" borderId="1" xfId="0" applyNumberFormat="1" applyFont="1" applyFill="1" applyBorder="1" applyAlignment="1">
      <alignment horizontal="center" vertical="center"/>
    </xf>
    <xf numFmtId="180" fontId="11" fillId="0" borderId="1" xfId="0" applyNumberFormat="1" applyFont="1" applyFill="1" applyBorder="1" applyAlignment="1">
      <alignment horizontal="center" vertical="center"/>
    </xf>
    <xf numFmtId="179" fontId="11" fillId="0" borderId="2" xfId="0" applyNumberFormat="1" applyFont="1" applyFill="1" applyBorder="1" applyAlignment="1">
      <alignment horizontal="center" vertical="center"/>
    </xf>
    <xf numFmtId="176" fontId="18" fillId="0" borderId="0" xfId="0" applyNumberFormat="1" applyFont="1" applyFill="1" applyAlignment="1">
      <alignment horizontal="center" vertical="center" wrapText="1"/>
    </xf>
    <xf numFmtId="176" fontId="3"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180" fontId="16" fillId="0" borderId="1" xfId="0" applyNumberFormat="1" applyFont="1" applyFill="1" applyBorder="1" applyAlignment="1">
      <alignment horizontal="center" vertical="center"/>
    </xf>
    <xf numFmtId="0" fontId="12" fillId="0" borderId="1" xfId="0" applyFont="1" applyFill="1" applyBorder="1" applyAlignment="1"/>
    <xf numFmtId="176"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11" fillId="0" borderId="2" xfId="0" applyNumberFormat="1" applyFont="1" applyFill="1" applyBorder="1" applyAlignment="1">
      <alignment horizontal="center" vertical="center"/>
    </xf>
    <xf numFmtId="0" fontId="17" fillId="0" borderId="0" xfId="0" applyFont="1" applyFill="1" applyAlignment="1">
      <alignment horizontal="center" vertical="center" wrapText="1"/>
    </xf>
    <xf numFmtId="0" fontId="2" fillId="0" borderId="0" xfId="0" applyFont="1" applyFill="1" applyAlignment="1">
      <alignment horizontal="center" vertical="center"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 xfId="0" applyFont="1" applyFill="1" applyBorder="1" applyAlignment="1"/>
    <xf numFmtId="0" fontId="5" fillId="0" borderId="1" xfId="0" applyFont="1" applyFill="1" applyBorder="1" applyAlignment="1"/>
    <xf numFmtId="0" fontId="12" fillId="0" borderId="2" xfId="0" applyFont="1" applyFill="1" applyBorder="1" applyAlignment="1"/>
    <xf numFmtId="0" fontId="11" fillId="0" borderId="2" xfId="0" applyFont="1" applyFill="1" applyBorder="1" applyAlignment="1"/>
    <xf numFmtId="178" fontId="11" fillId="0" borderId="0" xfId="0" applyNumberFormat="1" applyFont="1" applyFill="1" applyAlignment="1">
      <alignment horizontal="center" vertical="center" wrapText="1"/>
    </xf>
    <xf numFmtId="0" fontId="10" fillId="0" borderId="0" xfId="0" applyFont="1" applyFill="1" applyAlignment="1"/>
    <xf numFmtId="0" fontId="0" fillId="0" borderId="0" xfId="0" applyFill="1">
      <alignment vertical="center"/>
    </xf>
    <xf numFmtId="0" fontId="19" fillId="0" borderId="1" xfId="0" applyFont="1" applyFill="1" applyBorder="1" applyAlignment="1">
      <alignment horizontal="center" vertical="center" wrapText="1"/>
    </xf>
    <xf numFmtId="0" fontId="11" fillId="0" borderId="0" xfId="0" applyFont="1" applyFill="1" applyAlignment="1"/>
    <xf numFmtId="0" fontId="13" fillId="0" borderId="1" xfId="0"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6" fillId="0" borderId="1" xfId="0" applyNumberFormat="1" applyFont="1" applyFill="1" applyBorder="1" applyAlignment="1">
      <alignment horizontal="center" vertical="center"/>
    </xf>
    <xf numFmtId="0" fontId="12" fillId="0" borderId="0" xfId="0" applyFont="1" applyFill="1">
      <alignment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0" fillId="0" borderId="0" xfId="0" applyFont="1" applyFill="1" applyBorder="1" applyAlignment="1"/>
    <xf numFmtId="176" fontId="0" fillId="0" borderId="0" xfId="0" applyNumberFormat="1" applyFont="1" applyFill="1" applyBorder="1" applyAlignment="1"/>
    <xf numFmtId="0" fontId="0" fillId="0" borderId="0" xfId="0" applyFont="1" applyFill="1" applyBorder="1" applyAlignment="1">
      <alignment horizontal="center"/>
    </xf>
    <xf numFmtId="176" fontId="0"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0" fontId="21" fillId="0" borderId="0" xfId="0" applyFont="1" applyFill="1" applyBorder="1" applyAlignment="1">
      <alignment horizontal="center" vertical="center" wrapText="1"/>
    </xf>
    <xf numFmtId="176" fontId="21"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left" vertical="center" wrapText="1"/>
    </xf>
    <xf numFmtId="10" fontId="2" fillId="0" borderId="0" xfId="0" applyNumberFormat="1" applyFont="1" applyFill="1" applyBorder="1" applyAlignment="1">
      <alignment horizontal="left" vertical="center" wrapText="1"/>
    </xf>
    <xf numFmtId="176" fontId="3" fillId="0" borderId="3"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20" fillId="4" borderId="1" xfId="0" applyFont="1" applyFill="1" applyBorder="1" applyAlignment="1">
      <alignment horizontal="center" vertical="center"/>
    </xf>
    <xf numFmtId="178" fontId="20" fillId="5" borderId="1" xfId="0" applyNumberFormat="1" applyFont="1" applyFill="1" applyBorder="1" applyAlignment="1">
      <alignment horizontal="center" vertical="center"/>
    </xf>
    <xf numFmtId="10" fontId="20" fillId="0" borderId="1" xfId="0" applyNumberFormat="1" applyFont="1" applyFill="1" applyBorder="1" applyAlignment="1">
      <alignment horizontal="center" vertical="center"/>
    </xf>
    <xf numFmtId="176" fontId="20" fillId="5" borderId="1" xfId="0" applyNumberFormat="1" applyFont="1" applyFill="1" applyBorder="1" applyAlignment="1">
      <alignment horizontal="center" vertical="center"/>
    </xf>
    <xf numFmtId="10" fontId="2" fillId="0" borderId="0" xfId="0" applyNumberFormat="1" applyFont="1" applyFill="1" applyBorder="1" applyAlignment="1">
      <alignment horizontal="center" vertical="center" wrapText="1"/>
    </xf>
    <xf numFmtId="0" fontId="2" fillId="0" borderId="0" xfId="0" applyFont="1" applyFill="1" applyAlignment="1">
      <alignment horizontal="right" vertical="center" wrapText="1"/>
    </xf>
    <xf numFmtId="10" fontId="3" fillId="0" borderId="5"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10" fontId="20" fillId="0" borderId="5" xfId="0" applyNumberFormat="1" applyFont="1" applyFill="1" applyBorder="1" applyAlignment="1">
      <alignment horizontal="center" vertical="center"/>
    </xf>
    <xf numFmtId="0" fontId="20" fillId="5"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
  <sheetViews>
    <sheetView showZeros="0" workbookViewId="0">
      <selection activeCell="B5" sqref="B5"/>
    </sheetView>
  </sheetViews>
  <sheetFormatPr defaultColWidth="8.89166666666667" defaultRowHeight="13.5" outlineLevelRow="4"/>
  <cols>
    <col min="1" max="1" width="10.775" style="79" customWidth="1"/>
    <col min="2" max="2" width="8.775" style="79" customWidth="1"/>
    <col min="3" max="3" width="8.775" style="80" customWidth="1"/>
    <col min="4" max="4" width="8.775" style="81" customWidth="1"/>
    <col min="5" max="5" width="8.775" style="82" customWidth="1"/>
    <col min="6" max="6" width="8.775" style="83" customWidth="1"/>
    <col min="7" max="7" width="8.775" style="81" customWidth="1"/>
    <col min="8" max="8" width="8.775" style="82" customWidth="1"/>
    <col min="9" max="9" width="8.775" style="83" customWidth="1"/>
    <col min="10" max="10" width="8.775" style="81" customWidth="1"/>
    <col min="11" max="11" width="8.775" style="82" customWidth="1"/>
    <col min="12" max="12" width="8.775" style="83" customWidth="1"/>
    <col min="13" max="13" width="8.775" style="81" customWidth="1"/>
    <col min="14" max="14" width="8.775" style="82" customWidth="1"/>
    <col min="15" max="15" width="8.775" style="83" customWidth="1"/>
    <col min="16" max="16" width="8.775" style="81" customWidth="1"/>
    <col min="17" max="17" width="8.775" style="82" customWidth="1"/>
    <col min="18" max="18" width="8.775" style="83" customWidth="1"/>
    <col min="19" max="19" width="8.775" style="81" customWidth="1"/>
    <col min="20" max="20" width="8.775" style="82" customWidth="1"/>
    <col min="21" max="21" width="8.775" style="83" customWidth="1"/>
    <col min="22" max="22" width="8.89166666666667" style="79"/>
    <col min="23" max="23" width="11.1333333333333" style="80"/>
    <col min="24" max="16384" width="8.89166666666667" style="79"/>
  </cols>
  <sheetData>
    <row r="1" s="76" customFormat="1" ht="40" customHeight="1" spans="1:23">
      <c r="A1" s="84" t="s">
        <v>0</v>
      </c>
      <c r="B1" s="84"/>
      <c r="C1" s="85"/>
      <c r="D1" s="84"/>
      <c r="E1" s="85"/>
      <c r="F1" s="84"/>
      <c r="G1" s="84"/>
      <c r="H1" s="85"/>
      <c r="I1" s="84"/>
      <c r="J1" s="84"/>
      <c r="K1" s="85"/>
      <c r="L1" s="84"/>
      <c r="M1" s="84"/>
      <c r="N1" s="85"/>
      <c r="O1" s="84"/>
      <c r="P1" s="84"/>
      <c r="Q1" s="85"/>
      <c r="R1" s="84"/>
      <c r="S1" s="84"/>
      <c r="T1" s="85"/>
      <c r="U1" s="84"/>
      <c r="V1" s="84"/>
      <c r="W1" s="85"/>
    </row>
    <row r="2" s="2" customFormat="1" ht="20" customHeight="1" spans="1:23">
      <c r="A2" s="11" t="s">
        <v>1</v>
      </c>
      <c r="B2" s="11"/>
      <c r="C2" s="86"/>
      <c r="D2" s="86"/>
      <c r="E2" s="86"/>
      <c r="F2" s="87"/>
      <c r="G2" s="11"/>
      <c r="H2" s="86"/>
      <c r="I2" s="87"/>
      <c r="K2" s="31"/>
      <c r="L2" s="97"/>
      <c r="N2" s="31"/>
      <c r="O2" s="97"/>
      <c r="Q2" s="31"/>
      <c r="R2" s="97"/>
      <c r="S2" s="98" t="s">
        <v>2</v>
      </c>
      <c r="T2" s="98"/>
      <c r="U2" s="98"/>
      <c r="V2" s="98"/>
      <c r="W2" s="98"/>
    </row>
    <row r="3" s="77" customFormat="1" ht="70" customHeight="1" spans="1:23">
      <c r="A3" s="13" t="s">
        <v>3</v>
      </c>
      <c r="B3" s="13" t="s">
        <v>4</v>
      </c>
      <c r="C3" s="88" t="s">
        <v>5</v>
      </c>
      <c r="D3" s="13" t="s">
        <v>6</v>
      </c>
      <c r="E3" s="51"/>
      <c r="F3" s="89"/>
      <c r="G3" s="13"/>
      <c r="H3" s="51"/>
      <c r="I3" s="89"/>
      <c r="J3" s="13"/>
      <c r="K3" s="51"/>
      <c r="L3" s="89"/>
      <c r="M3" s="13"/>
      <c r="N3" s="51"/>
      <c r="O3" s="89"/>
      <c r="P3" s="13"/>
      <c r="Q3" s="51"/>
      <c r="R3" s="89"/>
      <c r="S3" s="13"/>
      <c r="T3" s="51"/>
      <c r="U3" s="99"/>
      <c r="V3" s="100" t="s">
        <v>7</v>
      </c>
      <c r="W3" s="101" t="s">
        <v>8</v>
      </c>
    </row>
    <row r="4" s="77" customFormat="1" ht="80" customHeight="1" spans="1:23">
      <c r="A4" s="13"/>
      <c r="B4" s="13"/>
      <c r="C4" s="90"/>
      <c r="D4" s="13" t="s">
        <v>9</v>
      </c>
      <c r="E4" s="51" t="s">
        <v>10</v>
      </c>
      <c r="F4" s="89" t="s">
        <v>11</v>
      </c>
      <c r="G4" s="13" t="s">
        <v>12</v>
      </c>
      <c r="H4" s="51" t="s">
        <v>10</v>
      </c>
      <c r="I4" s="89" t="s">
        <v>11</v>
      </c>
      <c r="J4" s="13" t="s">
        <v>13</v>
      </c>
      <c r="K4" s="51" t="s">
        <v>10</v>
      </c>
      <c r="L4" s="89" t="s">
        <v>11</v>
      </c>
      <c r="M4" s="13" t="s">
        <v>14</v>
      </c>
      <c r="N4" s="51" t="s">
        <v>10</v>
      </c>
      <c r="O4" s="89" t="s">
        <v>11</v>
      </c>
      <c r="P4" s="13" t="s">
        <v>15</v>
      </c>
      <c r="Q4" s="51" t="s">
        <v>10</v>
      </c>
      <c r="R4" s="89" t="s">
        <v>11</v>
      </c>
      <c r="S4" s="13" t="s">
        <v>16</v>
      </c>
      <c r="T4" s="51" t="s">
        <v>10</v>
      </c>
      <c r="U4" s="99" t="s">
        <v>11</v>
      </c>
      <c r="V4" s="100"/>
      <c r="W4" s="101"/>
    </row>
    <row r="5" s="78" customFormat="1" ht="48" customHeight="1" spans="1:23">
      <c r="A5" s="91" t="s">
        <v>17</v>
      </c>
      <c r="B5" s="92">
        <f>D5+G5+J5+P5+S5</f>
        <v>101</v>
      </c>
      <c r="C5" s="92">
        <f>E5+H5+K5+Q5+T5</f>
        <v>147367.125197</v>
      </c>
      <c r="D5" s="93">
        <v>64</v>
      </c>
      <c r="E5" s="94">
        <v>90012.223641</v>
      </c>
      <c r="F5" s="95">
        <f>E5/C5</f>
        <v>0.610802602823879</v>
      </c>
      <c r="G5" s="93">
        <v>4</v>
      </c>
      <c r="H5" s="96">
        <v>7750.4</v>
      </c>
      <c r="I5" s="95">
        <f>H5/C5</f>
        <v>0.0525924624616195</v>
      </c>
      <c r="J5" s="93">
        <v>29</v>
      </c>
      <c r="K5" s="94">
        <v>47239.501556</v>
      </c>
      <c r="L5" s="95">
        <f>K5/C5</f>
        <v>0.320556579310687</v>
      </c>
      <c r="M5" s="93"/>
      <c r="N5" s="96"/>
      <c r="O5" s="95"/>
      <c r="P5" s="93">
        <v>1</v>
      </c>
      <c r="Q5" s="96">
        <v>2010</v>
      </c>
      <c r="R5" s="95">
        <f>Q5/C5</f>
        <v>0.0136394056497542</v>
      </c>
      <c r="S5" s="93">
        <v>3</v>
      </c>
      <c r="T5" s="96">
        <v>355</v>
      </c>
      <c r="U5" s="102">
        <f>T5/C5</f>
        <v>0.00240894975406107</v>
      </c>
      <c r="V5" s="103">
        <v>2</v>
      </c>
      <c r="W5" s="96">
        <v>5078.804803</v>
      </c>
    </row>
  </sheetData>
  <mergeCells count="9">
    <mergeCell ref="A1:W1"/>
    <mergeCell ref="A2:G2"/>
    <mergeCell ref="S2:W2"/>
    <mergeCell ref="D3:U3"/>
    <mergeCell ref="A3:A4"/>
    <mergeCell ref="B3:B4"/>
    <mergeCell ref="C3:C4"/>
    <mergeCell ref="V3:V4"/>
    <mergeCell ref="W3:W4"/>
  </mergeCells>
  <pageMargins left="0.196527777777778" right="0.196527777777778" top="0.802777777777778" bottom="0.409027777777778" header="0.5" footer="0.5"/>
  <pageSetup paperSize="9" scale="7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08"/>
  <sheetViews>
    <sheetView tabSelected="1" view="pageBreakPreview" zoomScale="80" zoomScaleNormal="80" workbookViewId="0">
      <pane xSplit="3" ySplit="7" topLeftCell="D8" activePane="bottomRight" state="frozen"/>
      <selection/>
      <selection pane="topRight"/>
      <selection pane="bottomLeft"/>
      <selection pane="bottomRight" activeCell="C8" sqref="C8"/>
    </sheetView>
  </sheetViews>
  <sheetFormatPr defaultColWidth="9" defaultRowHeight="15"/>
  <cols>
    <col min="1" max="1" width="5.63333333333333" style="7" customWidth="1"/>
    <col min="2" max="2" width="8.75" style="7" customWidth="1"/>
    <col min="3" max="3" width="23.4333333333333" style="7" customWidth="1"/>
    <col min="4" max="4" width="9.775" style="7" customWidth="1"/>
    <col min="5" max="5" width="6.775" style="7" customWidth="1"/>
    <col min="6" max="6" width="12.5" style="7" customWidth="1"/>
    <col min="7" max="7" width="18.1333333333333" style="7" customWidth="1"/>
    <col min="8" max="8" width="69.6916666666667" style="8" customWidth="1"/>
    <col min="9" max="9" width="4.64166666666667" style="7" customWidth="1"/>
    <col min="10" max="10" width="14.0833333333333" style="7" customWidth="1"/>
    <col min="11" max="11" width="6.775" style="7" customWidth="1"/>
    <col min="12" max="12" width="8.58333333333333" style="7" customWidth="1"/>
    <col min="13" max="13" width="8.025" style="7" customWidth="1"/>
    <col min="14" max="14" width="13.8666666666667" style="7" customWidth="1"/>
    <col min="15" max="15" width="15.5333333333333" style="9" customWidth="1"/>
    <col min="16" max="16" width="17.5" style="9" customWidth="1"/>
    <col min="17" max="17" width="12.5" style="9" customWidth="1"/>
    <col min="18" max="18" width="15.3583333333333" style="9" customWidth="1"/>
    <col min="19" max="20" width="15.35" style="9" customWidth="1"/>
    <col min="21" max="22" width="7.775" style="9" hidden="1" customWidth="1"/>
    <col min="23" max="23" width="13.75" style="9" customWidth="1"/>
    <col min="24" max="24" width="14.55" style="9" customWidth="1"/>
    <col min="25" max="25" width="7.775" style="9" hidden="1" customWidth="1"/>
    <col min="26" max="26" width="16.1333333333333" style="9" hidden="1" customWidth="1"/>
    <col min="27" max="27" width="30.35" style="7" customWidth="1"/>
    <col min="28" max="28" width="6.075" style="6" customWidth="1"/>
    <col min="29" max="16384" width="9" style="6"/>
  </cols>
  <sheetData>
    <row r="1" s="1" customFormat="1" ht="29" customHeight="1" spans="1:28">
      <c r="A1" s="10" t="s">
        <v>18</v>
      </c>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2" customFormat="1" ht="25" customHeight="1" spans="1:28">
      <c r="A2" s="11"/>
      <c r="B2" s="11"/>
      <c r="C2" s="11"/>
      <c r="D2" s="11"/>
      <c r="E2" s="11"/>
      <c r="F2" s="11"/>
      <c r="G2" s="11"/>
      <c r="H2" s="11"/>
      <c r="I2" s="11"/>
      <c r="J2" s="11"/>
      <c r="K2" s="11"/>
      <c r="L2" s="11"/>
      <c r="M2" s="11"/>
      <c r="N2" s="11"/>
      <c r="O2" s="31"/>
      <c r="P2" s="31"/>
      <c r="Q2" s="31"/>
      <c r="R2" s="31"/>
      <c r="S2" s="31"/>
      <c r="T2" s="31"/>
      <c r="U2" s="31"/>
      <c r="V2" s="31"/>
      <c r="W2" s="50"/>
      <c r="X2" s="50"/>
      <c r="Y2" s="50"/>
      <c r="Z2" s="50"/>
      <c r="AA2" s="58" t="s">
        <v>19</v>
      </c>
      <c r="AB2" s="59"/>
    </row>
    <row r="3" s="3" customFormat="1" ht="46" customHeight="1" spans="1:28">
      <c r="A3" s="12" t="s">
        <v>20</v>
      </c>
      <c r="B3" s="12" t="s">
        <v>21</v>
      </c>
      <c r="C3" s="12" t="s">
        <v>22</v>
      </c>
      <c r="D3" s="12" t="s">
        <v>6</v>
      </c>
      <c r="E3" s="13" t="s">
        <v>23</v>
      </c>
      <c r="F3" s="12" t="s">
        <v>24</v>
      </c>
      <c r="G3" s="12" t="s">
        <v>25</v>
      </c>
      <c r="H3" s="14" t="s">
        <v>26</v>
      </c>
      <c r="I3" s="12" t="s">
        <v>27</v>
      </c>
      <c r="J3" s="12" t="s">
        <v>28</v>
      </c>
      <c r="K3" s="12" t="s">
        <v>29</v>
      </c>
      <c r="L3" s="12" t="s">
        <v>30</v>
      </c>
      <c r="M3" s="32" t="s">
        <v>31</v>
      </c>
      <c r="N3" s="32" t="s">
        <v>32</v>
      </c>
      <c r="O3" s="33" t="s">
        <v>33</v>
      </c>
      <c r="P3" s="33"/>
      <c r="Q3" s="33"/>
      <c r="R3" s="33"/>
      <c r="S3" s="33"/>
      <c r="T3" s="33"/>
      <c r="U3" s="33"/>
      <c r="V3" s="33"/>
      <c r="W3" s="33"/>
      <c r="X3" s="33"/>
      <c r="Y3" s="33"/>
      <c r="Z3" s="33"/>
      <c r="AA3" s="14" t="s">
        <v>34</v>
      </c>
      <c r="AB3" s="14" t="s">
        <v>35</v>
      </c>
    </row>
    <row r="4" s="3" customFormat="1" ht="38" customHeight="1" spans="1:28">
      <c r="A4" s="12"/>
      <c r="B4" s="12"/>
      <c r="C4" s="12"/>
      <c r="D4" s="12"/>
      <c r="E4" s="13"/>
      <c r="F4" s="12"/>
      <c r="G4" s="12"/>
      <c r="H4" s="14"/>
      <c r="I4" s="12"/>
      <c r="J4" s="12"/>
      <c r="K4" s="12"/>
      <c r="L4" s="12"/>
      <c r="M4" s="32"/>
      <c r="N4" s="32"/>
      <c r="O4" s="32" t="s">
        <v>36</v>
      </c>
      <c r="P4" s="34" t="s">
        <v>37</v>
      </c>
      <c r="Q4" s="34"/>
      <c r="R4" s="34"/>
      <c r="S4" s="34"/>
      <c r="T4" s="34"/>
      <c r="U4" s="34"/>
      <c r="V4" s="34"/>
      <c r="W4" s="51" t="s">
        <v>38</v>
      </c>
      <c r="X4" s="32" t="s">
        <v>39</v>
      </c>
      <c r="Y4" s="32"/>
      <c r="Z4" s="32"/>
      <c r="AA4" s="14"/>
      <c r="AB4" s="14"/>
    </row>
    <row r="5" s="3" customFormat="1" ht="27" customHeight="1" spans="1:28">
      <c r="A5" s="12"/>
      <c r="B5" s="12"/>
      <c r="C5" s="12"/>
      <c r="D5" s="12"/>
      <c r="E5" s="13"/>
      <c r="F5" s="12"/>
      <c r="G5" s="12"/>
      <c r="H5" s="14"/>
      <c r="I5" s="12"/>
      <c r="J5" s="12"/>
      <c r="K5" s="12"/>
      <c r="L5" s="12"/>
      <c r="M5" s="32"/>
      <c r="N5" s="32"/>
      <c r="O5" s="32"/>
      <c r="P5" s="34" t="s">
        <v>40</v>
      </c>
      <c r="Q5" s="34" t="s">
        <v>41</v>
      </c>
      <c r="R5" s="34" t="s">
        <v>42</v>
      </c>
      <c r="S5" s="34"/>
      <c r="T5" s="34"/>
      <c r="U5" s="34"/>
      <c r="V5" s="34"/>
      <c r="W5" s="51"/>
      <c r="X5" s="34" t="s">
        <v>40</v>
      </c>
      <c r="Y5" s="34" t="s">
        <v>41</v>
      </c>
      <c r="Z5" s="34" t="s">
        <v>43</v>
      </c>
      <c r="AA5" s="14"/>
      <c r="AB5" s="14"/>
    </row>
    <row r="6" s="3" customFormat="1" ht="80" customHeight="1" spans="1:28">
      <c r="A6" s="12"/>
      <c r="B6" s="12"/>
      <c r="C6" s="12"/>
      <c r="D6" s="12"/>
      <c r="E6" s="13"/>
      <c r="F6" s="12"/>
      <c r="G6" s="12"/>
      <c r="H6" s="14"/>
      <c r="I6" s="12"/>
      <c r="J6" s="12"/>
      <c r="K6" s="12"/>
      <c r="L6" s="12"/>
      <c r="M6" s="32"/>
      <c r="N6" s="32"/>
      <c r="O6" s="32"/>
      <c r="P6" s="34"/>
      <c r="Q6" s="34"/>
      <c r="R6" s="34"/>
      <c r="S6" s="34" t="s">
        <v>44</v>
      </c>
      <c r="T6" s="34" t="s">
        <v>45</v>
      </c>
      <c r="U6" s="34" t="s">
        <v>46</v>
      </c>
      <c r="V6" s="34" t="s">
        <v>47</v>
      </c>
      <c r="W6" s="51"/>
      <c r="X6" s="34"/>
      <c r="Y6" s="34"/>
      <c r="Z6" s="34"/>
      <c r="AA6" s="14"/>
      <c r="AB6" s="14"/>
    </row>
    <row r="7" s="4" customFormat="1" ht="53" customHeight="1" spans="1:28">
      <c r="A7" s="15" t="s">
        <v>48</v>
      </c>
      <c r="B7" s="15"/>
      <c r="C7" s="16"/>
      <c r="D7" s="15"/>
      <c r="E7" s="15"/>
      <c r="F7" s="15"/>
      <c r="G7" s="15"/>
      <c r="H7" s="15"/>
      <c r="I7" s="35"/>
      <c r="J7" s="35"/>
      <c r="K7" s="35"/>
      <c r="L7" s="35"/>
      <c r="M7" s="35"/>
      <c r="N7" s="35"/>
      <c r="O7" s="36">
        <f>SUBTOTAL(109,O8:O108)</f>
        <v>160893.99</v>
      </c>
      <c r="P7" s="36">
        <f t="shared" ref="P7:X7" si="0">SUBTOTAL(109,P8:P108)</f>
        <v>152445.93</v>
      </c>
      <c r="Q7" s="36">
        <f t="shared" si="0"/>
        <v>5078.804803</v>
      </c>
      <c r="R7" s="36">
        <f t="shared" si="0"/>
        <v>147367.125197</v>
      </c>
      <c r="S7" s="36">
        <f t="shared" si="0"/>
        <v>120701.685197</v>
      </c>
      <c r="T7" s="36">
        <f t="shared" si="0"/>
        <v>26665.44</v>
      </c>
      <c r="U7" s="36">
        <f t="shared" si="0"/>
        <v>0</v>
      </c>
      <c r="V7" s="36">
        <f t="shared" si="0"/>
        <v>0</v>
      </c>
      <c r="W7" s="36">
        <f t="shared" si="0"/>
        <v>4448.06</v>
      </c>
      <c r="X7" s="36">
        <f t="shared" si="0"/>
        <v>4000</v>
      </c>
      <c r="Y7" s="36">
        <f>SUBTOTAL(109,Y8:Y88)</f>
        <v>0</v>
      </c>
      <c r="Z7" s="36">
        <f>SUBTOTAL(109,Z8:Z88)</f>
        <v>4000</v>
      </c>
      <c r="AA7" s="36"/>
      <c r="AB7" s="35"/>
    </row>
    <row r="8" s="4" customFormat="1" ht="144" customHeight="1" spans="1:28">
      <c r="A8" s="17">
        <v>1</v>
      </c>
      <c r="B8" s="18" t="s">
        <v>49</v>
      </c>
      <c r="C8" s="18" t="s">
        <v>50</v>
      </c>
      <c r="D8" s="18" t="s">
        <v>51</v>
      </c>
      <c r="E8" s="18" t="s">
        <v>52</v>
      </c>
      <c r="F8" s="18" t="s">
        <v>53</v>
      </c>
      <c r="G8" s="18" t="s">
        <v>54</v>
      </c>
      <c r="H8" s="19" t="s">
        <v>55</v>
      </c>
      <c r="I8" s="18" t="s">
        <v>56</v>
      </c>
      <c r="J8" s="18">
        <v>331.81</v>
      </c>
      <c r="K8" s="18" t="s">
        <v>57</v>
      </c>
      <c r="L8" s="18" t="s">
        <v>58</v>
      </c>
      <c r="M8" s="18" t="s">
        <v>58</v>
      </c>
      <c r="N8" s="18" t="s">
        <v>59</v>
      </c>
      <c r="O8" s="37">
        <v>9100</v>
      </c>
      <c r="P8" s="38">
        <f t="shared" ref="P8:P71" si="1">Q8+R8</f>
        <v>9100</v>
      </c>
      <c r="Q8" s="41">
        <v>4042.466359</v>
      </c>
      <c r="R8" s="42">
        <f t="shared" ref="R8:R59" si="2">S8+T8+U8+V8</f>
        <v>5057.533641</v>
      </c>
      <c r="S8" s="41">
        <f>O8-Q8</f>
        <v>5057.533641</v>
      </c>
      <c r="T8" s="41"/>
      <c r="U8" s="41"/>
      <c r="V8" s="41"/>
      <c r="W8" s="41"/>
      <c r="X8" s="42"/>
      <c r="Y8" s="42"/>
      <c r="Z8" s="42"/>
      <c r="AA8" s="52" t="s">
        <v>60</v>
      </c>
      <c r="AB8" s="18"/>
    </row>
    <row r="9" s="5" customFormat="1" ht="210" customHeight="1" spans="1:28">
      <c r="A9" s="17">
        <v>2</v>
      </c>
      <c r="B9" s="18" t="s">
        <v>61</v>
      </c>
      <c r="C9" s="18" t="s">
        <v>62</v>
      </c>
      <c r="D9" s="18" t="s">
        <v>16</v>
      </c>
      <c r="E9" s="18" t="s">
        <v>63</v>
      </c>
      <c r="F9" s="18" t="s">
        <v>64</v>
      </c>
      <c r="G9" s="18" t="s">
        <v>65</v>
      </c>
      <c r="H9" s="19" t="s">
        <v>66</v>
      </c>
      <c r="I9" s="18" t="s">
        <v>67</v>
      </c>
      <c r="J9" s="18">
        <v>14532</v>
      </c>
      <c r="K9" s="18" t="s">
        <v>57</v>
      </c>
      <c r="L9" s="18" t="s">
        <v>68</v>
      </c>
      <c r="M9" s="18" t="s">
        <v>69</v>
      </c>
      <c r="N9" s="18" t="s">
        <v>70</v>
      </c>
      <c r="O9" s="37">
        <v>75</v>
      </c>
      <c r="P9" s="38">
        <f t="shared" si="1"/>
        <v>75</v>
      </c>
      <c r="Q9" s="38"/>
      <c r="R9" s="37">
        <f t="shared" si="2"/>
        <v>75</v>
      </c>
      <c r="S9" s="38">
        <v>75</v>
      </c>
      <c r="T9" s="41"/>
      <c r="U9" s="41"/>
      <c r="V9" s="41"/>
      <c r="W9" s="41"/>
      <c r="X9" s="42"/>
      <c r="Y9" s="42"/>
      <c r="Z9" s="42"/>
      <c r="AA9" s="52" t="s">
        <v>71</v>
      </c>
      <c r="AB9" s="60"/>
    </row>
    <row r="10" s="5" customFormat="1" ht="219" customHeight="1" spans="1:28">
      <c r="A10" s="17">
        <v>3</v>
      </c>
      <c r="B10" s="18" t="s">
        <v>72</v>
      </c>
      <c r="C10" s="18" t="s">
        <v>73</v>
      </c>
      <c r="D10" s="18" t="s">
        <v>51</v>
      </c>
      <c r="E10" s="18" t="s">
        <v>63</v>
      </c>
      <c r="F10" s="18" t="s">
        <v>74</v>
      </c>
      <c r="G10" s="18" t="s">
        <v>75</v>
      </c>
      <c r="H10" s="18" t="s">
        <v>76</v>
      </c>
      <c r="I10" s="18" t="s">
        <v>77</v>
      </c>
      <c r="J10" s="18">
        <f>12475+4985</f>
        <v>17460</v>
      </c>
      <c r="K10" s="18" t="s">
        <v>57</v>
      </c>
      <c r="L10" s="18" t="s">
        <v>78</v>
      </c>
      <c r="M10" s="18" t="s">
        <v>79</v>
      </c>
      <c r="N10" s="39" t="s">
        <v>80</v>
      </c>
      <c r="O10" s="40">
        <v>773.3</v>
      </c>
      <c r="P10" s="41">
        <f t="shared" si="1"/>
        <v>773.3</v>
      </c>
      <c r="Q10" s="38">
        <v>0</v>
      </c>
      <c r="R10" s="42">
        <f t="shared" si="2"/>
        <v>773.3</v>
      </c>
      <c r="S10" s="52">
        <v>773.3</v>
      </c>
      <c r="T10" s="41"/>
      <c r="U10" s="41"/>
      <c r="V10" s="41"/>
      <c r="W10" s="42"/>
      <c r="X10" s="42"/>
      <c r="Y10" s="42"/>
      <c r="Z10" s="39"/>
      <c r="AA10" s="52" t="s">
        <v>81</v>
      </c>
      <c r="AB10" s="60"/>
    </row>
    <row r="11" s="5" customFormat="1" ht="207" customHeight="1" spans="1:28">
      <c r="A11" s="17">
        <v>4</v>
      </c>
      <c r="B11" s="18" t="s">
        <v>82</v>
      </c>
      <c r="C11" s="18" t="s">
        <v>83</v>
      </c>
      <c r="D11" s="18" t="s">
        <v>84</v>
      </c>
      <c r="E11" s="18" t="s">
        <v>63</v>
      </c>
      <c r="F11" s="18" t="s">
        <v>85</v>
      </c>
      <c r="G11" s="18" t="s">
        <v>86</v>
      </c>
      <c r="H11" s="19" t="s">
        <v>87</v>
      </c>
      <c r="I11" s="18" t="s">
        <v>88</v>
      </c>
      <c r="J11" s="18">
        <v>3550</v>
      </c>
      <c r="K11" s="18" t="s">
        <v>89</v>
      </c>
      <c r="L11" s="18" t="s">
        <v>90</v>
      </c>
      <c r="M11" s="18" t="s">
        <v>90</v>
      </c>
      <c r="N11" s="39" t="s">
        <v>91</v>
      </c>
      <c r="O11" s="42">
        <v>6560.4</v>
      </c>
      <c r="P11" s="41">
        <f t="shared" si="1"/>
        <v>6560.4</v>
      </c>
      <c r="Q11" s="41"/>
      <c r="R11" s="42">
        <f t="shared" si="2"/>
        <v>6560.4</v>
      </c>
      <c r="S11" s="41">
        <v>6560.4</v>
      </c>
      <c r="T11" s="38"/>
      <c r="U11" s="41"/>
      <c r="V11" s="41"/>
      <c r="W11" s="41"/>
      <c r="X11" s="42"/>
      <c r="Y11" s="42"/>
      <c r="Z11" s="42"/>
      <c r="AA11" s="52" t="s">
        <v>92</v>
      </c>
      <c r="AB11" s="60"/>
    </row>
    <row r="12" s="5" customFormat="1" ht="207" customHeight="1" spans="1:28">
      <c r="A12" s="17">
        <v>5</v>
      </c>
      <c r="B12" s="18" t="s">
        <v>93</v>
      </c>
      <c r="C12" s="18" t="s">
        <v>94</v>
      </c>
      <c r="D12" s="18" t="s">
        <v>16</v>
      </c>
      <c r="E12" s="18" t="s">
        <v>63</v>
      </c>
      <c r="F12" s="18" t="s">
        <v>85</v>
      </c>
      <c r="G12" s="18" t="s">
        <v>3</v>
      </c>
      <c r="H12" s="19" t="s">
        <v>95</v>
      </c>
      <c r="I12" s="18" t="s">
        <v>96</v>
      </c>
      <c r="J12" s="18">
        <v>1</v>
      </c>
      <c r="K12" s="18" t="s">
        <v>57</v>
      </c>
      <c r="L12" s="18" t="s">
        <v>97</v>
      </c>
      <c r="M12" s="18" t="s">
        <v>97</v>
      </c>
      <c r="N12" s="18" t="s">
        <v>98</v>
      </c>
      <c r="O12" s="37">
        <v>80</v>
      </c>
      <c r="P12" s="38">
        <f t="shared" si="1"/>
        <v>80</v>
      </c>
      <c r="Q12" s="38"/>
      <c r="R12" s="37">
        <f t="shared" si="2"/>
        <v>80</v>
      </c>
      <c r="S12" s="38">
        <v>80</v>
      </c>
      <c r="T12" s="41"/>
      <c r="U12" s="41"/>
      <c r="V12" s="41"/>
      <c r="W12" s="41"/>
      <c r="X12" s="42"/>
      <c r="Y12" s="42"/>
      <c r="Z12" s="42"/>
      <c r="AA12" s="52" t="s">
        <v>99</v>
      </c>
      <c r="AB12" s="60"/>
    </row>
    <row r="13" s="5" customFormat="1" ht="223" customHeight="1" spans="1:28">
      <c r="A13" s="17">
        <v>6</v>
      </c>
      <c r="B13" s="18" t="s">
        <v>100</v>
      </c>
      <c r="C13" s="18" t="s">
        <v>101</v>
      </c>
      <c r="D13" s="18" t="s">
        <v>51</v>
      </c>
      <c r="E13" s="18" t="s">
        <v>63</v>
      </c>
      <c r="F13" s="18" t="s">
        <v>85</v>
      </c>
      <c r="G13" s="18" t="s">
        <v>86</v>
      </c>
      <c r="H13" s="19" t="s">
        <v>102</v>
      </c>
      <c r="I13" s="18" t="s">
        <v>103</v>
      </c>
      <c r="J13" s="18">
        <v>1.8</v>
      </c>
      <c r="K13" s="18" t="s">
        <v>57</v>
      </c>
      <c r="L13" s="18" t="s">
        <v>97</v>
      </c>
      <c r="M13" s="18" t="s">
        <v>97</v>
      </c>
      <c r="N13" s="18" t="s">
        <v>98</v>
      </c>
      <c r="O13" s="37">
        <v>3900</v>
      </c>
      <c r="P13" s="38">
        <f t="shared" si="1"/>
        <v>3900</v>
      </c>
      <c r="Q13" s="38"/>
      <c r="R13" s="37">
        <f t="shared" si="2"/>
        <v>3900</v>
      </c>
      <c r="S13" s="38">
        <v>3900</v>
      </c>
      <c r="T13" s="41"/>
      <c r="U13" s="41"/>
      <c r="V13" s="41"/>
      <c r="W13" s="41"/>
      <c r="X13" s="42"/>
      <c r="Y13" s="42"/>
      <c r="Z13" s="42"/>
      <c r="AA13" s="52" t="s">
        <v>104</v>
      </c>
      <c r="AB13" s="60"/>
    </row>
    <row r="14" s="5" customFormat="1" ht="246" customHeight="1" spans="1:28">
      <c r="A14" s="17">
        <v>7</v>
      </c>
      <c r="B14" s="18" t="s">
        <v>105</v>
      </c>
      <c r="C14" s="18" t="s">
        <v>106</v>
      </c>
      <c r="D14" s="18" t="s">
        <v>15</v>
      </c>
      <c r="E14" s="18" t="s">
        <v>63</v>
      </c>
      <c r="F14" s="18" t="s">
        <v>85</v>
      </c>
      <c r="G14" s="18" t="s">
        <v>86</v>
      </c>
      <c r="H14" s="19" t="s">
        <v>107</v>
      </c>
      <c r="I14" s="18" t="s">
        <v>88</v>
      </c>
      <c r="J14" s="18">
        <v>6700</v>
      </c>
      <c r="K14" s="18" t="s">
        <v>57</v>
      </c>
      <c r="L14" s="18" t="s">
        <v>108</v>
      </c>
      <c r="M14" s="18" t="s">
        <v>108</v>
      </c>
      <c r="N14" s="18" t="s">
        <v>109</v>
      </c>
      <c r="O14" s="37">
        <v>2010</v>
      </c>
      <c r="P14" s="38">
        <f t="shared" si="1"/>
        <v>2010</v>
      </c>
      <c r="Q14" s="38"/>
      <c r="R14" s="37">
        <f t="shared" si="2"/>
        <v>2010</v>
      </c>
      <c r="S14" s="38">
        <v>2010</v>
      </c>
      <c r="T14" s="41"/>
      <c r="U14" s="41"/>
      <c r="V14" s="41"/>
      <c r="W14" s="41"/>
      <c r="X14" s="42"/>
      <c r="Y14" s="42"/>
      <c r="Z14" s="42"/>
      <c r="AA14" s="52" t="s">
        <v>110</v>
      </c>
      <c r="AB14" s="60"/>
    </row>
    <row r="15" s="4" customFormat="1" ht="93.75" spans="1:28">
      <c r="A15" s="17">
        <v>8</v>
      </c>
      <c r="B15" s="18" t="s">
        <v>111</v>
      </c>
      <c r="C15" s="18" t="s">
        <v>112</v>
      </c>
      <c r="D15" s="18" t="s">
        <v>13</v>
      </c>
      <c r="E15" s="18" t="s">
        <v>63</v>
      </c>
      <c r="F15" s="18" t="s">
        <v>113</v>
      </c>
      <c r="G15" s="18" t="s">
        <v>114</v>
      </c>
      <c r="H15" s="19" t="s">
        <v>115</v>
      </c>
      <c r="I15" s="18" t="s">
        <v>56</v>
      </c>
      <c r="J15" s="18">
        <v>2.304</v>
      </c>
      <c r="K15" s="18" t="s">
        <v>89</v>
      </c>
      <c r="L15" s="18" t="s">
        <v>116</v>
      </c>
      <c r="M15" s="18" t="s">
        <v>117</v>
      </c>
      <c r="N15" s="18" t="s">
        <v>118</v>
      </c>
      <c r="O15" s="37">
        <v>148</v>
      </c>
      <c r="P15" s="38">
        <f t="shared" si="1"/>
        <v>148</v>
      </c>
      <c r="Q15" s="38"/>
      <c r="R15" s="42">
        <f t="shared" si="2"/>
        <v>148</v>
      </c>
      <c r="S15" s="38"/>
      <c r="T15" s="41">
        <v>148</v>
      </c>
      <c r="U15" s="41"/>
      <c r="V15" s="41"/>
      <c r="W15" s="41"/>
      <c r="X15" s="42"/>
      <c r="Y15" s="42"/>
      <c r="Z15" s="42"/>
      <c r="AA15" s="52" t="s">
        <v>119</v>
      </c>
      <c r="AB15" s="60"/>
    </row>
    <row r="16" s="5" customFormat="1" ht="187.5" spans="1:28">
      <c r="A16" s="17">
        <v>9</v>
      </c>
      <c r="B16" s="18" t="s">
        <v>120</v>
      </c>
      <c r="C16" s="18" t="s">
        <v>121</v>
      </c>
      <c r="D16" s="18" t="s">
        <v>51</v>
      </c>
      <c r="E16" s="18" t="s">
        <v>63</v>
      </c>
      <c r="F16" s="18" t="s">
        <v>122</v>
      </c>
      <c r="G16" s="20" t="s">
        <v>123</v>
      </c>
      <c r="H16" s="21" t="s">
        <v>124</v>
      </c>
      <c r="I16" s="18" t="s">
        <v>56</v>
      </c>
      <c r="J16" s="18">
        <v>26.7</v>
      </c>
      <c r="K16" s="18" t="s">
        <v>89</v>
      </c>
      <c r="L16" s="18" t="s">
        <v>125</v>
      </c>
      <c r="M16" s="18" t="s">
        <v>125</v>
      </c>
      <c r="N16" s="18" t="s">
        <v>126</v>
      </c>
      <c r="O16" s="37">
        <v>1700</v>
      </c>
      <c r="P16" s="38">
        <f t="shared" si="1"/>
        <v>1700</v>
      </c>
      <c r="Q16" s="38"/>
      <c r="R16" s="42">
        <f t="shared" si="2"/>
        <v>1700</v>
      </c>
      <c r="S16" s="38"/>
      <c r="T16" s="41">
        <v>1700</v>
      </c>
      <c r="U16" s="41"/>
      <c r="V16" s="41"/>
      <c r="W16" s="41"/>
      <c r="X16" s="42"/>
      <c r="Y16" s="42"/>
      <c r="Z16" s="42"/>
      <c r="AA16" s="52" t="s">
        <v>127</v>
      </c>
      <c r="AB16" s="60"/>
    </row>
    <row r="17" s="5" customFormat="1" ht="75" spans="1:28">
      <c r="A17" s="17">
        <v>10</v>
      </c>
      <c r="B17" s="18" t="s">
        <v>128</v>
      </c>
      <c r="C17" s="18" t="s">
        <v>129</v>
      </c>
      <c r="D17" s="18" t="s">
        <v>51</v>
      </c>
      <c r="E17" s="18" t="s">
        <v>63</v>
      </c>
      <c r="F17" s="18" t="s">
        <v>64</v>
      </c>
      <c r="G17" s="18" t="s">
        <v>130</v>
      </c>
      <c r="H17" s="19" t="s">
        <v>131</v>
      </c>
      <c r="I17" s="18" t="s">
        <v>56</v>
      </c>
      <c r="J17" s="18">
        <v>4.041</v>
      </c>
      <c r="K17" s="18" t="s">
        <v>57</v>
      </c>
      <c r="L17" s="18" t="s">
        <v>58</v>
      </c>
      <c r="M17" s="18" t="s">
        <v>58</v>
      </c>
      <c r="N17" s="22" t="s">
        <v>59</v>
      </c>
      <c r="O17" s="42">
        <v>786</v>
      </c>
      <c r="P17" s="38">
        <f t="shared" si="1"/>
        <v>786</v>
      </c>
      <c r="Q17" s="38"/>
      <c r="R17" s="37">
        <f t="shared" si="2"/>
        <v>786</v>
      </c>
      <c r="S17" s="38">
        <v>786</v>
      </c>
      <c r="T17" s="41"/>
      <c r="U17" s="41"/>
      <c r="V17" s="41"/>
      <c r="W17" s="41"/>
      <c r="X17" s="42"/>
      <c r="Y17" s="42"/>
      <c r="Z17" s="42"/>
      <c r="AA17" s="52" t="s">
        <v>132</v>
      </c>
      <c r="AB17" s="60"/>
    </row>
    <row r="18" s="5" customFormat="1" ht="250" customHeight="1" spans="1:28">
      <c r="A18" s="17">
        <v>11</v>
      </c>
      <c r="B18" s="18" t="s">
        <v>133</v>
      </c>
      <c r="C18" s="18" t="s">
        <v>134</v>
      </c>
      <c r="D18" s="18" t="s">
        <v>51</v>
      </c>
      <c r="E18" s="18" t="s">
        <v>63</v>
      </c>
      <c r="F18" s="18" t="s">
        <v>64</v>
      </c>
      <c r="G18" s="18" t="s">
        <v>135</v>
      </c>
      <c r="H18" s="19" t="s">
        <v>136</v>
      </c>
      <c r="I18" s="18" t="s">
        <v>56</v>
      </c>
      <c r="J18" s="18">
        <v>7.2</v>
      </c>
      <c r="K18" s="18" t="s">
        <v>57</v>
      </c>
      <c r="L18" s="18" t="s">
        <v>58</v>
      </c>
      <c r="M18" s="18" t="s">
        <v>58</v>
      </c>
      <c r="N18" s="22" t="s">
        <v>59</v>
      </c>
      <c r="O18" s="42">
        <v>643</v>
      </c>
      <c r="P18" s="38">
        <f t="shared" si="1"/>
        <v>643</v>
      </c>
      <c r="Q18" s="38"/>
      <c r="R18" s="42">
        <f t="shared" si="2"/>
        <v>643</v>
      </c>
      <c r="S18" s="41">
        <v>643</v>
      </c>
      <c r="T18" s="41"/>
      <c r="U18" s="41"/>
      <c r="V18" s="41"/>
      <c r="W18" s="41"/>
      <c r="X18" s="42"/>
      <c r="Y18" s="42"/>
      <c r="Z18" s="42"/>
      <c r="AA18" s="52" t="s">
        <v>132</v>
      </c>
      <c r="AB18" s="60"/>
    </row>
    <row r="19" s="5" customFormat="1" ht="170" customHeight="1" spans="1:28">
      <c r="A19" s="17">
        <v>12</v>
      </c>
      <c r="B19" s="18" t="s">
        <v>137</v>
      </c>
      <c r="C19" s="18" t="s">
        <v>138</v>
      </c>
      <c r="D19" s="18" t="s">
        <v>13</v>
      </c>
      <c r="E19" s="18" t="s">
        <v>63</v>
      </c>
      <c r="F19" s="18" t="s">
        <v>122</v>
      </c>
      <c r="G19" s="18" t="s">
        <v>139</v>
      </c>
      <c r="H19" s="19" t="s">
        <v>140</v>
      </c>
      <c r="I19" s="18" t="s">
        <v>56</v>
      </c>
      <c r="J19" s="18">
        <v>9.683</v>
      </c>
      <c r="K19" s="18" t="s">
        <v>89</v>
      </c>
      <c r="L19" s="18" t="s">
        <v>141</v>
      </c>
      <c r="M19" s="18" t="s">
        <v>117</v>
      </c>
      <c r="N19" s="18" t="s">
        <v>142</v>
      </c>
      <c r="O19" s="37">
        <v>760</v>
      </c>
      <c r="P19" s="38">
        <f t="shared" si="1"/>
        <v>760</v>
      </c>
      <c r="Q19" s="38"/>
      <c r="R19" s="42">
        <f t="shared" si="2"/>
        <v>760</v>
      </c>
      <c r="S19" s="38">
        <v>760</v>
      </c>
      <c r="T19" s="38"/>
      <c r="U19" s="41"/>
      <c r="V19" s="41"/>
      <c r="W19" s="41"/>
      <c r="X19" s="42"/>
      <c r="Y19" s="42"/>
      <c r="Z19" s="42"/>
      <c r="AA19" s="52" t="s">
        <v>119</v>
      </c>
      <c r="AB19" s="60"/>
    </row>
    <row r="20" s="5" customFormat="1" ht="150" spans="1:28">
      <c r="A20" s="17">
        <v>13</v>
      </c>
      <c r="B20" s="18" t="s">
        <v>143</v>
      </c>
      <c r="C20" s="18" t="s">
        <v>144</v>
      </c>
      <c r="D20" s="18" t="s">
        <v>13</v>
      </c>
      <c r="E20" s="18" t="s">
        <v>63</v>
      </c>
      <c r="F20" s="18" t="s">
        <v>145</v>
      </c>
      <c r="G20" s="18" t="s">
        <v>146</v>
      </c>
      <c r="H20" s="19" t="s">
        <v>147</v>
      </c>
      <c r="I20" s="18" t="s">
        <v>56</v>
      </c>
      <c r="J20" s="18">
        <v>29</v>
      </c>
      <c r="K20" s="18" t="s">
        <v>89</v>
      </c>
      <c r="L20" s="18" t="s">
        <v>148</v>
      </c>
      <c r="M20" s="18" t="s">
        <v>117</v>
      </c>
      <c r="N20" s="18" t="s">
        <v>149</v>
      </c>
      <c r="O20" s="37">
        <v>2380</v>
      </c>
      <c r="P20" s="38">
        <f t="shared" si="1"/>
        <v>2380</v>
      </c>
      <c r="Q20" s="38"/>
      <c r="R20" s="42">
        <f t="shared" si="2"/>
        <v>2380</v>
      </c>
      <c r="S20" s="38"/>
      <c r="T20" s="38">
        <v>2380</v>
      </c>
      <c r="U20" s="41"/>
      <c r="V20" s="41"/>
      <c r="W20" s="41"/>
      <c r="X20" s="42"/>
      <c r="Y20" s="42"/>
      <c r="Z20" s="42"/>
      <c r="AA20" s="52" t="s">
        <v>119</v>
      </c>
      <c r="AB20" s="60"/>
    </row>
    <row r="21" s="5" customFormat="1" ht="107" customHeight="1" spans="1:28">
      <c r="A21" s="17">
        <v>14</v>
      </c>
      <c r="B21" s="18" t="s">
        <v>150</v>
      </c>
      <c r="C21" s="18" t="s">
        <v>151</v>
      </c>
      <c r="D21" s="18" t="s">
        <v>51</v>
      </c>
      <c r="E21" s="18" t="s">
        <v>63</v>
      </c>
      <c r="F21" s="18" t="s">
        <v>64</v>
      </c>
      <c r="G21" s="18" t="s">
        <v>152</v>
      </c>
      <c r="H21" s="19" t="s">
        <v>153</v>
      </c>
      <c r="I21" s="18" t="s">
        <v>56</v>
      </c>
      <c r="J21" s="18">
        <v>3.251</v>
      </c>
      <c r="K21" s="18" t="s">
        <v>57</v>
      </c>
      <c r="L21" s="18" t="s">
        <v>58</v>
      </c>
      <c r="M21" s="18" t="s">
        <v>58</v>
      </c>
      <c r="N21" s="22" t="s">
        <v>59</v>
      </c>
      <c r="O21" s="42">
        <v>278.79</v>
      </c>
      <c r="P21" s="38">
        <f t="shared" si="1"/>
        <v>278.79</v>
      </c>
      <c r="Q21" s="38"/>
      <c r="R21" s="37">
        <f t="shared" si="2"/>
        <v>278.79</v>
      </c>
      <c r="S21" s="38">
        <v>278.79</v>
      </c>
      <c r="T21" s="38"/>
      <c r="U21" s="41"/>
      <c r="V21" s="41"/>
      <c r="W21" s="41"/>
      <c r="X21" s="42"/>
      <c r="Y21" s="42"/>
      <c r="Z21" s="42"/>
      <c r="AA21" s="52" t="s">
        <v>132</v>
      </c>
      <c r="AB21" s="60"/>
    </row>
    <row r="22" s="5" customFormat="1" ht="150" spans="1:28">
      <c r="A22" s="17">
        <v>15</v>
      </c>
      <c r="B22" s="18" t="s">
        <v>154</v>
      </c>
      <c r="C22" s="18" t="s">
        <v>155</v>
      </c>
      <c r="D22" s="18" t="s">
        <v>13</v>
      </c>
      <c r="E22" s="18" t="s">
        <v>63</v>
      </c>
      <c r="F22" s="18" t="s">
        <v>145</v>
      </c>
      <c r="G22" s="18" t="s">
        <v>156</v>
      </c>
      <c r="H22" s="19" t="s">
        <v>157</v>
      </c>
      <c r="I22" s="18" t="s">
        <v>56</v>
      </c>
      <c r="J22" s="18">
        <v>26</v>
      </c>
      <c r="K22" s="18" t="s">
        <v>89</v>
      </c>
      <c r="L22" s="18" t="s">
        <v>148</v>
      </c>
      <c r="M22" s="18" t="s">
        <v>117</v>
      </c>
      <c r="N22" s="18" t="s">
        <v>149</v>
      </c>
      <c r="O22" s="37">
        <v>2400</v>
      </c>
      <c r="P22" s="38">
        <f t="shared" si="1"/>
        <v>2400</v>
      </c>
      <c r="Q22" s="38"/>
      <c r="R22" s="42">
        <f t="shared" si="2"/>
        <v>2400</v>
      </c>
      <c r="S22" s="38">
        <v>2400</v>
      </c>
      <c r="T22" s="38"/>
      <c r="U22" s="41"/>
      <c r="V22" s="41"/>
      <c r="W22" s="41"/>
      <c r="X22" s="42"/>
      <c r="Y22" s="42"/>
      <c r="Z22" s="42"/>
      <c r="AA22" s="52" t="s">
        <v>119</v>
      </c>
      <c r="AB22" s="60"/>
    </row>
    <row r="23" s="5" customFormat="1" ht="150" spans="1:28">
      <c r="A23" s="17">
        <v>16</v>
      </c>
      <c r="B23" s="18" t="s">
        <v>158</v>
      </c>
      <c r="C23" s="18" t="s">
        <v>159</v>
      </c>
      <c r="D23" s="18" t="s">
        <v>51</v>
      </c>
      <c r="E23" s="18" t="s">
        <v>63</v>
      </c>
      <c r="F23" s="18" t="s">
        <v>64</v>
      </c>
      <c r="G23" s="18" t="s">
        <v>160</v>
      </c>
      <c r="H23" s="19" t="s">
        <v>161</v>
      </c>
      <c r="I23" s="18" t="s">
        <v>162</v>
      </c>
      <c r="J23" s="52">
        <v>3352.78</v>
      </c>
      <c r="K23" s="18" t="s">
        <v>57</v>
      </c>
      <c r="L23" s="18" t="s">
        <v>148</v>
      </c>
      <c r="M23" s="18" t="s">
        <v>69</v>
      </c>
      <c r="N23" s="18" t="s">
        <v>149</v>
      </c>
      <c r="O23" s="37">
        <v>1000</v>
      </c>
      <c r="P23" s="38">
        <f t="shared" si="1"/>
        <v>1000</v>
      </c>
      <c r="Q23" s="38"/>
      <c r="R23" s="37">
        <f t="shared" si="2"/>
        <v>1000</v>
      </c>
      <c r="S23" s="38">
        <v>1000</v>
      </c>
      <c r="T23" s="38"/>
      <c r="U23" s="41"/>
      <c r="V23" s="41"/>
      <c r="W23" s="41"/>
      <c r="X23" s="42"/>
      <c r="Y23" s="42"/>
      <c r="Z23" s="42"/>
      <c r="AA23" s="52" t="s">
        <v>163</v>
      </c>
      <c r="AB23" s="60"/>
    </row>
    <row r="24" s="5" customFormat="1" ht="127" customHeight="1" spans="1:28">
      <c r="A24" s="17">
        <v>17</v>
      </c>
      <c r="B24" s="18" t="s">
        <v>164</v>
      </c>
      <c r="C24" s="18" t="s">
        <v>165</v>
      </c>
      <c r="D24" s="18" t="s">
        <v>51</v>
      </c>
      <c r="E24" s="18" t="s">
        <v>63</v>
      </c>
      <c r="F24" s="18" t="s">
        <v>64</v>
      </c>
      <c r="G24" s="18" t="s">
        <v>166</v>
      </c>
      <c r="H24" s="19" t="s">
        <v>167</v>
      </c>
      <c r="I24" s="18" t="s">
        <v>56</v>
      </c>
      <c r="J24" s="18">
        <v>5.878</v>
      </c>
      <c r="K24" s="18" t="s">
        <v>57</v>
      </c>
      <c r="L24" s="18" t="s">
        <v>58</v>
      </c>
      <c r="M24" s="18" t="s">
        <v>58</v>
      </c>
      <c r="N24" s="22" t="s">
        <v>59</v>
      </c>
      <c r="O24" s="42">
        <v>577.24</v>
      </c>
      <c r="P24" s="38">
        <f t="shared" si="1"/>
        <v>577.24</v>
      </c>
      <c r="Q24" s="38"/>
      <c r="R24" s="42">
        <f t="shared" si="2"/>
        <v>577.24</v>
      </c>
      <c r="S24" s="41">
        <v>577.24</v>
      </c>
      <c r="T24" s="41"/>
      <c r="U24" s="41"/>
      <c r="V24" s="41"/>
      <c r="W24" s="41"/>
      <c r="X24" s="42"/>
      <c r="Y24" s="42"/>
      <c r="Z24" s="42"/>
      <c r="AA24" s="52" t="s">
        <v>132</v>
      </c>
      <c r="AB24" s="60"/>
    </row>
    <row r="25" s="5" customFormat="1" ht="246" customHeight="1" spans="1:28">
      <c r="A25" s="17">
        <v>18</v>
      </c>
      <c r="B25" s="18" t="s">
        <v>168</v>
      </c>
      <c r="C25" s="18" t="s">
        <v>169</v>
      </c>
      <c r="D25" s="18" t="s">
        <v>13</v>
      </c>
      <c r="E25" s="18" t="s">
        <v>63</v>
      </c>
      <c r="F25" s="18" t="s">
        <v>170</v>
      </c>
      <c r="G25" s="20" t="s">
        <v>171</v>
      </c>
      <c r="H25" s="19" t="s">
        <v>172</v>
      </c>
      <c r="I25" s="18" t="s">
        <v>173</v>
      </c>
      <c r="J25" s="18">
        <v>1645</v>
      </c>
      <c r="K25" s="18" t="s">
        <v>89</v>
      </c>
      <c r="L25" s="18" t="s">
        <v>174</v>
      </c>
      <c r="M25" s="18" t="s">
        <v>69</v>
      </c>
      <c r="N25" s="18" t="s">
        <v>175</v>
      </c>
      <c r="O25" s="37">
        <v>493.5</v>
      </c>
      <c r="P25" s="38">
        <f t="shared" si="1"/>
        <v>493.5</v>
      </c>
      <c r="Q25" s="38"/>
      <c r="R25" s="42">
        <f t="shared" si="2"/>
        <v>493.5</v>
      </c>
      <c r="S25" s="38"/>
      <c r="T25" s="38">
        <v>493.5</v>
      </c>
      <c r="U25" s="41"/>
      <c r="V25" s="41"/>
      <c r="W25" s="41"/>
      <c r="X25" s="42"/>
      <c r="Y25" s="42"/>
      <c r="Z25" s="42"/>
      <c r="AA25" s="52" t="s">
        <v>176</v>
      </c>
      <c r="AB25" s="60"/>
    </row>
    <row r="26" s="5" customFormat="1" ht="150" spans="1:28">
      <c r="A26" s="17">
        <v>19</v>
      </c>
      <c r="B26" s="18" t="s">
        <v>177</v>
      </c>
      <c r="C26" s="18" t="s">
        <v>178</v>
      </c>
      <c r="D26" s="18" t="s">
        <v>13</v>
      </c>
      <c r="E26" s="18" t="s">
        <v>63</v>
      </c>
      <c r="F26" s="18" t="s">
        <v>64</v>
      </c>
      <c r="G26" s="18" t="s">
        <v>179</v>
      </c>
      <c r="H26" s="19" t="s">
        <v>180</v>
      </c>
      <c r="I26" s="18" t="s">
        <v>56</v>
      </c>
      <c r="J26" s="18">
        <v>16.83</v>
      </c>
      <c r="K26" s="18" t="s">
        <v>57</v>
      </c>
      <c r="L26" s="18" t="s">
        <v>181</v>
      </c>
      <c r="M26" s="18" t="s">
        <v>117</v>
      </c>
      <c r="N26" s="18" t="s">
        <v>182</v>
      </c>
      <c r="O26" s="42">
        <v>1215</v>
      </c>
      <c r="P26" s="38">
        <f t="shared" si="1"/>
        <v>1215</v>
      </c>
      <c r="Q26" s="38"/>
      <c r="R26" s="42">
        <f t="shared" si="2"/>
        <v>1215</v>
      </c>
      <c r="S26" s="38">
        <v>1215</v>
      </c>
      <c r="T26" s="38"/>
      <c r="U26" s="41"/>
      <c r="V26" s="41"/>
      <c r="W26" s="41"/>
      <c r="X26" s="42"/>
      <c r="Y26" s="42"/>
      <c r="Z26" s="42"/>
      <c r="AA26" s="52" t="s">
        <v>119</v>
      </c>
      <c r="AB26" s="60"/>
    </row>
    <row r="27" s="5" customFormat="1" ht="234" customHeight="1" spans="1:28">
      <c r="A27" s="17">
        <v>20</v>
      </c>
      <c r="B27" s="18" t="s">
        <v>183</v>
      </c>
      <c r="C27" s="18" t="s">
        <v>184</v>
      </c>
      <c r="D27" s="18" t="s">
        <v>13</v>
      </c>
      <c r="E27" s="18" t="s">
        <v>63</v>
      </c>
      <c r="F27" s="18" t="s">
        <v>185</v>
      </c>
      <c r="G27" s="18" t="s">
        <v>186</v>
      </c>
      <c r="H27" s="19" t="s">
        <v>187</v>
      </c>
      <c r="I27" s="18" t="s">
        <v>56</v>
      </c>
      <c r="J27" s="18">
        <v>21.75</v>
      </c>
      <c r="K27" s="18" t="s">
        <v>57</v>
      </c>
      <c r="L27" s="18" t="s">
        <v>181</v>
      </c>
      <c r="M27" s="18" t="s">
        <v>117</v>
      </c>
      <c r="N27" s="18" t="s">
        <v>182</v>
      </c>
      <c r="O27" s="37">
        <f>P27+Q27</f>
        <v>1600</v>
      </c>
      <c r="P27" s="38">
        <f t="shared" si="1"/>
        <v>1600</v>
      </c>
      <c r="Q27" s="38"/>
      <c r="R27" s="42">
        <f t="shared" si="2"/>
        <v>1600</v>
      </c>
      <c r="S27" s="38">
        <v>1600</v>
      </c>
      <c r="T27" s="38"/>
      <c r="U27" s="41"/>
      <c r="V27" s="41"/>
      <c r="W27" s="41"/>
      <c r="X27" s="42"/>
      <c r="Y27" s="42"/>
      <c r="Z27" s="42"/>
      <c r="AA27" s="52" t="s">
        <v>119</v>
      </c>
      <c r="AB27" s="60"/>
    </row>
    <row r="28" s="5" customFormat="1" ht="93.75" spans="1:28">
      <c r="A28" s="17">
        <v>21</v>
      </c>
      <c r="B28" s="18" t="s">
        <v>188</v>
      </c>
      <c r="C28" s="18" t="s">
        <v>189</v>
      </c>
      <c r="D28" s="18" t="s">
        <v>13</v>
      </c>
      <c r="E28" s="18" t="s">
        <v>63</v>
      </c>
      <c r="F28" s="18" t="s">
        <v>122</v>
      </c>
      <c r="G28" s="18" t="s">
        <v>190</v>
      </c>
      <c r="H28" s="19" t="s">
        <v>191</v>
      </c>
      <c r="I28" s="18" t="s">
        <v>67</v>
      </c>
      <c r="J28" s="18">
        <v>99</v>
      </c>
      <c r="K28" s="18" t="s">
        <v>192</v>
      </c>
      <c r="L28" s="18" t="s">
        <v>181</v>
      </c>
      <c r="M28" s="18" t="s">
        <v>193</v>
      </c>
      <c r="N28" s="18" t="s">
        <v>182</v>
      </c>
      <c r="O28" s="37">
        <v>220</v>
      </c>
      <c r="P28" s="38">
        <f t="shared" si="1"/>
        <v>220</v>
      </c>
      <c r="Q28" s="38"/>
      <c r="R28" s="42">
        <f t="shared" si="2"/>
        <v>220</v>
      </c>
      <c r="S28" s="38">
        <v>220</v>
      </c>
      <c r="T28" s="38"/>
      <c r="U28" s="41"/>
      <c r="V28" s="41"/>
      <c r="W28" s="41"/>
      <c r="X28" s="42"/>
      <c r="Y28" s="42"/>
      <c r="Z28" s="42"/>
      <c r="AA28" s="52" t="s">
        <v>194</v>
      </c>
      <c r="AB28" s="18" t="s">
        <v>195</v>
      </c>
    </row>
    <row r="29" s="5" customFormat="1" ht="192" customHeight="1" spans="1:28">
      <c r="A29" s="17">
        <v>22</v>
      </c>
      <c r="B29" s="18" t="s">
        <v>196</v>
      </c>
      <c r="C29" s="18" t="s">
        <v>197</v>
      </c>
      <c r="D29" s="18" t="s">
        <v>13</v>
      </c>
      <c r="E29" s="18" t="s">
        <v>63</v>
      </c>
      <c r="F29" s="18" t="s">
        <v>185</v>
      </c>
      <c r="G29" s="18" t="s">
        <v>198</v>
      </c>
      <c r="H29" s="19" t="s">
        <v>199</v>
      </c>
      <c r="I29" s="18" t="s">
        <v>56</v>
      </c>
      <c r="J29" s="18">
        <v>14</v>
      </c>
      <c r="K29" s="18" t="s">
        <v>57</v>
      </c>
      <c r="L29" s="18" t="s">
        <v>181</v>
      </c>
      <c r="M29" s="18" t="s">
        <v>117</v>
      </c>
      <c r="N29" s="18" t="s">
        <v>182</v>
      </c>
      <c r="O29" s="42">
        <v>1021</v>
      </c>
      <c r="P29" s="38">
        <f t="shared" si="1"/>
        <v>1021</v>
      </c>
      <c r="Q29" s="38"/>
      <c r="R29" s="42">
        <f t="shared" si="2"/>
        <v>1021</v>
      </c>
      <c r="S29" s="38">
        <v>1021</v>
      </c>
      <c r="T29" s="38"/>
      <c r="U29" s="41"/>
      <c r="V29" s="41"/>
      <c r="W29" s="41"/>
      <c r="X29" s="42"/>
      <c r="Y29" s="42"/>
      <c r="Z29" s="42"/>
      <c r="AA29" s="52" t="s">
        <v>119</v>
      </c>
      <c r="AB29" s="60"/>
    </row>
    <row r="30" s="5" customFormat="1" ht="194" customHeight="1" spans="1:28">
      <c r="A30" s="17">
        <v>23</v>
      </c>
      <c r="B30" s="18" t="s">
        <v>200</v>
      </c>
      <c r="C30" s="18" t="s">
        <v>201</v>
      </c>
      <c r="D30" s="18" t="s">
        <v>13</v>
      </c>
      <c r="E30" s="18" t="s">
        <v>63</v>
      </c>
      <c r="F30" s="18" t="s">
        <v>202</v>
      </c>
      <c r="G30" s="18" t="s">
        <v>203</v>
      </c>
      <c r="H30" s="19" t="s">
        <v>204</v>
      </c>
      <c r="I30" s="18" t="s">
        <v>173</v>
      </c>
      <c r="J30" s="18">
        <v>1656</v>
      </c>
      <c r="K30" s="18" t="s">
        <v>57</v>
      </c>
      <c r="L30" s="18" t="s">
        <v>181</v>
      </c>
      <c r="M30" s="18" t="s">
        <v>69</v>
      </c>
      <c r="N30" s="18" t="s">
        <v>182</v>
      </c>
      <c r="O30" s="37">
        <v>496.8</v>
      </c>
      <c r="P30" s="38">
        <f t="shared" si="1"/>
        <v>496.8</v>
      </c>
      <c r="Q30" s="38"/>
      <c r="R30" s="42">
        <f t="shared" si="2"/>
        <v>496.8</v>
      </c>
      <c r="S30" s="38">
        <v>496.8</v>
      </c>
      <c r="T30" s="38"/>
      <c r="U30" s="41"/>
      <c r="V30" s="41"/>
      <c r="W30" s="41"/>
      <c r="X30" s="42"/>
      <c r="Y30" s="42"/>
      <c r="Z30" s="42"/>
      <c r="AA30" s="52" t="s">
        <v>205</v>
      </c>
      <c r="AB30" s="60"/>
    </row>
    <row r="31" s="5" customFormat="1" ht="187.5" spans="1:28">
      <c r="A31" s="17">
        <v>24</v>
      </c>
      <c r="B31" s="18" t="s">
        <v>206</v>
      </c>
      <c r="C31" s="18" t="s">
        <v>207</v>
      </c>
      <c r="D31" s="18" t="s">
        <v>84</v>
      </c>
      <c r="E31" s="18" t="s">
        <v>63</v>
      </c>
      <c r="F31" s="18" t="s">
        <v>85</v>
      </c>
      <c r="G31" s="18" t="s">
        <v>86</v>
      </c>
      <c r="H31" s="19" t="s">
        <v>208</v>
      </c>
      <c r="I31" s="18" t="s">
        <v>88</v>
      </c>
      <c r="J31" s="18"/>
      <c r="K31" s="18" t="s">
        <v>89</v>
      </c>
      <c r="L31" s="18" t="s">
        <v>90</v>
      </c>
      <c r="M31" s="18" t="s">
        <v>90</v>
      </c>
      <c r="N31" s="39" t="s">
        <v>91</v>
      </c>
      <c r="O31" s="37">
        <v>20</v>
      </c>
      <c r="P31" s="38">
        <f t="shared" si="1"/>
        <v>20</v>
      </c>
      <c r="Q31" s="38"/>
      <c r="R31" s="37">
        <f t="shared" si="2"/>
        <v>20</v>
      </c>
      <c r="S31" s="38">
        <v>10</v>
      </c>
      <c r="T31" s="37">
        <v>10</v>
      </c>
      <c r="U31" s="41"/>
      <c r="V31" s="41"/>
      <c r="W31" s="41"/>
      <c r="X31" s="42"/>
      <c r="Y31" s="42"/>
      <c r="Z31" s="42"/>
      <c r="AA31" s="52" t="s">
        <v>209</v>
      </c>
      <c r="AB31" s="60"/>
    </row>
    <row r="32" s="5" customFormat="1" ht="93.75" spans="1:28">
      <c r="A32" s="17">
        <v>25</v>
      </c>
      <c r="B32" s="18" t="s">
        <v>210</v>
      </c>
      <c r="C32" s="18" t="s">
        <v>211</v>
      </c>
      <c r="D32" s="18" t="s">
        <v>13</v>
      </c>
      <c r="E32" s="18" t="s">
        <v>63</v>
      </c>
      <c r="F32" s="18" t="s">
        <v>64</v>
      </c>
      <c r="G32" s="18" t="s">
        <v>212</v>
      </c>
      <c r="H32" s="19" t="s">
        <v>213</v>
      </c>
      <c r="I32" s="18" t="s">
        <v>56</v>
      </c>
      <c r="J32" s="18">
        <v>22.643</v>
      </c>
      <c r="K32" s="18" t="s">
        <v>89</v>
      </c>
      <c r="L32" s="18" t="s">
        <v>214</v>
      </c>
      <c r="M32" s="18" t="s">
        <v>117</v>
      </c>
      <c r="N32" s="39" t="s">
        <v>215</v>
      </c>
      <c r="O32" s="42">
        <v>1512</v>
      </c>
      <c r="P32" s="38">
        <f t="shared" si="1"/>
        <v>1512</v>
      </c>
      <c r="Q32" s="38"/>
      <c r="R32" s="42">
        <f t="shared" si="2"/>
        <v>1512</v>
      </c>
      <c r="S32" s="38">
        <v>1512</v>
      </c>
      <c r="T32" s="38"/>
      <c r="U32" s="41"/>
      <c r="V32" s="41"/>
      <c r="W32" s="41"/>
      <c r="X32" s="42"/>
      <c r="Y32" s="42"/>
      <c r="Z32" s="42"/>
      <c r="AA32" s="52" t="s">
        <v>119</v>
      </c>
      <c r="AB32" s="60"/>
    </row>
    <row r="33" s="5" customFormat="1" ht="219" customHeight="1" spans="1:28">
      <c r="A33" s="17">
        <v>26</v>
      </c>
      <c r="B33" s="18" t="s">
        <v>216</v>
      </c>
      <c r="C33" s="18" t="s">
        <v>217</v>
      </c>
      <c r="D33" s="18" t="s">
        <v>13</v>
      </c>
      <c r="E33" s="18" t="s">
        <v>52</v>
      </c>
      <c r="F33" s="18" t="s">
        <v>53</v>
      </c>
      <c r="G33" s="18" t="s">
        <v>218</v>
      </c>
      <c r="H33" s="19" t="s">
        <v>219</v>
      </c>
      <c r="I33" s="18" t="s">
        <v>220</v>
      </c>
      <c r="J33" s="18">
        <v>1</v>
      </c>
      <c r="K33" s="18" t="s">
        <v>57</v>
      </c>
      <c r="L33" s="18" t="s">
        <v>214</v>
      </c>
      <c r="M33" s="18" t="s">
        <v>117</v>
      </c>
      <c r="N33" s="18" t="s">
        <v>215</v>
      </c>
      <c r="O33" s="42">
        <v>9467.1</v>
      </c>
      <c r="P33" s="38">
        <f t="shared" si="1"/>
        <v>9467.1</v>
      </c>
      <c r="Q33" s="38">
        <f>936.338444+100</f>
        <v>1036.338444</v>
      </c>
      <c r="R33" s="42">
        <f t="shared" si="2"/>
        <v>8430.761556</v>
      </c>
      <c r="S33" s="38">
        <f>O33-Q33</f>
        <v>8430.761556</v>
      </c>
      <c r="T33" s="38"/>
      <c r="U33" s="41"/>
      <c r="V33" s="41"/>
      <c r="W33" s="41"/>
      <c r="X33" s="42"/>
      <c r="Y33" s="42"/>
      <c r="Z33" s="42"/>
      <c r="AA33" s="52" t="s">
        <v>119</v>
      </c>
      <c r="AB33" s="18"/>
    </row>
    <row r="34" s="5" customFormat="1" ht="141" customHeight="1" spans="1:28">
      <c r="A34" s="17">
        <v>27</v>
      </c>
      <c r="B34" s="18" t="s">
        <v>221</v>
      </c>
      <c r="C34" s="18" t="s">
        <v>222</v>
      </c>
      <c r="D34" s="18" t="s">
        <v>13</v>
      </c>
      <c r="E34" s="18" t="s">
        <v>63</v>
      </c>
      <c r="F34" s="18" t="s">
        <v>145</v>
      </c>
      <c r="G34" s="18" t="s">
        <v>223</v>
      </c>
      <c r="H34" s="19" t="s">
        <v>224</v>
      </c>
      <c r="I34" s="18" t="s">
        <v>56</v>
      </c>
      <c r="J34" s="18">
        <v>8.62</v>
      </c>
      <c r="K34" s="18" t="s">
        <v>57</v>
      </c>
      <c r="L34" s="18" t="s">
        <v>214</v>
      </c>
      <c r="M34" s="18" t="s">
        <v>117</v>
      </c>
      <c r="N34" s="39" t="s">
        <v>215</v>
      </c>
      <c r="O34" s="37">
        <v>760</v>
      </c>
      <c r="P34" s="38">
        <f t="shared" si="1"/>
        <v>760</v>
      </c>
      <c r="Q34" s="38"/>
      <c r="R34" s="42">
        <f t="shared" si="2"/>
        <v>760</v>
      </c>
      <c r="S34" s="38">
        <v>760</v>
      </c>
      <c r="T34" s="38"/>
      <c r="U34" s="41"/>
      <c r="V34" s="41"/>
      <c r="W34" s="41"/>
      <c r="X34" s="42"/>
      <c r="Y34" s="42"/>
      <c r="Z34" s="42"/>
      <c r="AA34" s="52" t="s">
        <v>119</v>
      </c>
      <c r="AB34" s="60"/>
    </row>
    <row r="35" s="5" customFormat="1" ht="252" customHeight="1" spans="1:28">
      <c r="A35" s="17">
        <v>28</v>
      </c>
      <c r="B35" s="18" t="s">
        <v>225</v>
      </c>
      <c r="C35" s="18" t="s">
        <v>226</v>
      </c>
      <c r="D35" s="18" t="s">
        <v>13</v>
      </c>
      <c r="E35" s="18" t="s">
        <v>63</v>
      </c>
      <c r="F35" s="18" t="s">
        <v>145</v>
      </c>
      <c r="G35" s="18" t="s">
        <v>227</v>
      </c>
      <c r="H35" s="19" t="s">
        <v>228</v>
      </c>
      <c r="I35" s="18" t="s">
        <v>56</v>
      </c>
      <c r="J35" s="18">
        <v>21.634</v>
      </c>
      <c r="K35" s="18" t="s">
        <v>89</v>
      </c>
      <c r="L35" s="18" t="s">
        <v>214</v>
      </c>
      <c r="M35" s="18" t="s">
        <v>117</v>
      </c>
      <c r="N35" s="39" t="s">
        <v>215</v>
      </c>
      <c r="O35" s="37">
        <v>1760</v>
      </c>
      <c r="P35" s="38">
        <f t="shared" si="1"/>
        <v>1760</v>
      </c>
      <c r="Q35" s="38"/>
      <c r="R35" s="42">
        <f t="shared" si="2"/>
        <v>1760</v>
      </c>
      <c r="S35" s="38"/>
      <c r="T35" s="38">
        <v>1760</v>
      </c>
      <c r="U35" s="41"/>
      <c r="V35" s="41"/>
      <c r="W35" s="41"/>
      <c r="X35" s="42"/>
      <c r="Y35" s="42"/>
      <c r="Z35" s="42"/>
      <c r="AA35" s="52" t="s">
        <v>119</v>
      </c>
      <c r="AB35" s="60"/>
    </row>
    <row r="36" s="5" customFormat="1" ht="112.5" spans="1:28">
      <c r="A36" s="17">
        <v>29</v>
      </c>
      <c r="B36" s="18" t="s">
        <v>229</v>
      </c>
      <c r="C36" s="18" t="s">
        <v>230</v>
      </c>
      <c r="D36" s="18" t="s">
        <v>13</v>
      </c>
      <c r="E36" s="18" t="s">
        <v>63</v>
      </c>
      <c r="F36" s="18" t="s">
        <v>64</v>
      </c>
      <c r="G36" s="18" t="s">
        <v>231</v>
      </c>
      <c r="H36" s="19" t="s">
        <v>232</v>
      </c>
      <c r="I36" s="18" t="s">
        <v>56</v>
      </c>
      <c r="J36" s="18">
        <v>6.055</v>
      </c>
      <c r="K36" s="18" t="s">
        <v>57</v>
      </c>
      <c r="L36" s="18" t="s">
        <v>214</v>
      </c>
      <c r="M36" s="18" t="s">
        <v>117</v>
      </c>
      <c r="N36" s="39" t="s">
        <v>215</v>
      </c>
      <c r="O36" s="37">
        <v>431</v>
      </c>
      <c r="P36" s="38">
        <f t="shared" si="1"/>
        <v>431</v>
      </c>
      <c r="Q36" s="38"/>
      <c r="R36" s="42">
        <f t="shared" si="2"/>
        <v>431</v>
      </c>
      <c r="S36" s="38">
        <v>431</v>
      </c>
      <c r="T36" s="38"/>
      <c r="U36" s="41"/>
      <c r="V36" s="41"/>
      <c r="W36" s="41"/>
      <c r="X36" s="42"/>
      <c r="Y36" s="42"/>
      <c r="Z36" s="42"/>
      <c r="AA36" s="52" t="s">
        <v>119</v>
      </c>
      <c r="AB36" s="60"/>
    </row>
    <row r="37" s="5" customFormat="1" ht="199" customHeight="1" spans="1:28">
      <c r="A37" s="17">
        <v>30</v>
      </c>
      <c r="B37" s="18" t="s">
        <v>233</v>
      </c>
      <c r="C37" s="18" t="s">
        <v>234</v>
      </c>
      <c r="D37" s="18" t="s">
        <v>13</v>
      </c>
      <c r="E37" s="18" t="s">
        <v>63</v>
      </c>
      <c r="F37" s="18" t="s">
        <v>85</v>
      </c>
      <c r="G37" s="18" t="s">
        <v>235</v>
      </c>
      <c r="H37" s="19" t="s">
        <v>236</v>
      </c>
      <c r="I37" s="18" t="s">
        <v>67</v>
      </c>
      <c r="J37" s="18">
        <v>1215</v>
      </c>
      <c r="K37" s="18" t="s">
        <v>192</v>
      </c>
      <c r="L37" s="18" t="s">
        <v>214</v>
      </c>
      <c r="M37" s="18" t="s">
        <v>193</v>
      </c>
      <c r="N37" s="39" t="s">
        <v>215</v>
      </c>
      <c r="O37" s="37">
        <v>3825</v>
      </c>
      <c r="P37" s="38">
        <f t="shared" si="1"/>
        <v>3825</v>
      </c>
      <c r="Q37" s="38"/>
      <c r="R37" s="42">
        <f t="shared" si="2"/>
        <v>3825</v>
      </c>
      <c r="S37" s="38">
        <v>3825</v>
      </c>
      <c r="T37" s="38"/>
      <c r="U37" s="41"/>
      <c r="V37" s="41"/>
      <c r="W37" s="41"/>
      <c r="X37" s="42"/>
      <c r="Y37" s="42"/>
      <c r="Z37" s="42"/>
      <c r="AA37" s="52" t="s">
        <v>237</v>
      </c>
      <c r="AB37" s="60"/>
    </row>
    <row r="38" s="5" customFormat="1" ht="181" customHeight="1" spans="1:28">
      <c r="A38" s="17">
        <v>31</v>
      </c>
      <c r="B38" s="18" t="s">
        <v>238</v>
      </c>
      <c r="C38" s="18" t="s">
        <v>239</v>
      </c>
      <c r="D38" s="18" t="s">
        <v>51</v>
      </c>
      <c r="E38" s="18" t="s">
        <v>63</v>
      </c>
      <c r="F38" s="18" t="s">
        <v>170</v>
      </c>
      <c r="G38" s="18" t="s">
        <v>240</v>
      </c>
      <c r="H38" s="19" t="s">
        <v>241</v>
      </c>
      <c r="I38" s="18" t="s">
        <v>67</v>
      </c>
      <c r="J38" s="18">
        <v>111</v>
      </c>
      <c r="K38" s="18" t="s">
        <v>89</v>
      </c>
      <c r="L38" s="18" t="s">
        <v>242</v>
      </c>
      <c r="M38" s="18" t="s">
        <v>79</v>
      </c>
      <c r="N38" s="39" t="s">
        <v>243</v>
      </c>
      <c r="O38" s="37">
        <v>222</v>
      </c>
      <c r="P38" s="38">
        <f t="shared" si="1"/>
        <v>222</v>
      </c>
      <c r="Q38" s="38"/>
      <c r="R38" s="37">
        <f t="shared" si="2"/>
        <v>222</v>
      </c>
      <c r="S38" s="38"/>
      <c r="T38" s="38">
        <v>222</v>
      </c>
      <c r="U38" s="41"/>
      <c r="V38" s="41"/>
      <c r="W38" s="41"/>
      <c r="X38" s="42"/>
      <c r="Y38" s="42"/>
      <c r="Z38" s="42"/>
      <c r="AA38" s="69" t="s">
        <v>244</v>
      </c>
      <c r="AB38" s="60"/>
    </row>
    <row r="39" s="5" customFormat="1" ht="199" customHeight="1" spans="1:28">
      <c r="A39" s="17">
        <v>32</v>
      </c>
      <c r="B39" s="18" t="s">
        <v>245</v>
      </c>
      <c r="C39" s="18" t="s">
        <v>246</v>
      </c>
      <c r="D39" s="18" t="s">
        <v>13</v>
      </c>
      <c r="E39" s="18" t="s">
        <v>63</v>
      </c>
      <c r="F39" s="18" t="s">
        <v>145</v>
      </c>
      <c r="G39" s="18" t="s">
        <v>247</v>
      </c>
      <c r="H39" s="19" t="s">
        <v>248</v>
      </c>
      <c r="I39" s="18" t="s">
        <v>56</v>
      </c>
      <c r="J39" s="18">
        <v>27.9829</v>
      </c>
      <c r="K39" s="18" t="s">
        <v>89</v>
      </c>
      <c r="L39" s="18" t="s">
        <v>242</v>
      </c>
      <c r="M39" s="18" t="s">
        <v>117</v>
      </c>
      <c r="N39" s="39" t="s">
        <v>243</v>
      </c>
      <c r="O39" s="37">
        <v>1500</v>
      </c>
      <c r="P39" s="38">
        <f t="shared" si="1"/>
        <v>1500</v>
      </c>
      <c r="Q39" s="38"/>
      <c r="R39" s="42">
        <f t="shared" si="2"/>
        <v>1500</v>
      </c>
      <c r="S39" s="38"/>
      <c r="T39" s="38">
        <v>1500</v>
      </c>
      <c r="U39" s="41"/>
      <c r="V39" s="41"/>
      <c r="W39" s="41"/>
      <c r="X39" s="42"/>
      <c r="Y39" s="42"/>
      <c r="Z39" s="42"/>
      <c r="AA39" s="52" t="s">
        <v>119</v>
      </c>
      <c r="AB39" s="60"/>
    </row>
    <row r="40" s="5" customFormat="1" ht="131.25" spans="1:28">
      <c r="A40" s="17">
        <v>33</v>
      </c>
      <c r="B40" s="18" t="s">
        <v>249</v>
      </c>
      <c r="C40" s="18" t="s">
        <v>250</v>
      </c>
      <c r="D40" s="18" t="s">
        <v>84</v>
      </c>
      <c r="E40" s="18" t="s">
        <v>63</v>
      </c>
      <c r="F40" s="18" t="s">
        <v>85</v>
      </c>
      <c r="G40" s="18" t="s">
        <v>86</v>
      </c>
      <c r="H40" s="19" t="s">
        <v>251</v>
      </c>
      <c r="I40" s="18" t="s">
        <v>88</v>
      </c>
      <c r="J40" s="18">
        <v>950</v>
      </c>
      <c r="K40" s="18" t="s">
        <v>89</v>
      </c>
      <c r="L40" s="18" t="s">
        <v>125</v>
      </c>
      <c r="M40" s="18" t="s">
        <v>125</v>
      </c>
      <c r="N40" s="18" t="s">
        <v>126</v>
      </c>
      <c r="O40" s="37">
        <v>1140</v>
      </c>
      <c r="P40" s="38">
        <f t="shared" si="1"/>
        <v>1140</v>
      </c>
      <c r="Q40" s="38"/>
      <c r="R40" s="37">
        <f t="shared" si="2"/>
        <v>1140</v>
      </c>
      <c r="S40" s="38"/>
      <c r="T40" s="38">
        <v>1140</v>
      </c>
      <c r="U40" s="41"/>
      <c r="V40" s="41"/>
      <c r="W40" s="41"/>
      <c r="X40" s="42"/>
      <c r="Y40" s="42"/>
      <c r="Z40" s="42"/>
      <c r="AA40" s="52" t="s">
        <v>252</v>
      </c>
      <c r="AB40" s="60"/>
    </row>
    <row r="41" s="67" customFormat="1" ht="156" customHeight="1" spans="1:28">
      <c r="A41" s="17">
        <v>34</v>
      </c>
      <c r="B41" s="18" t="s">
        <v>253</v>
      </c>
      <c r="C41" s="18" t="s">
        <v>254</v>
      </c>
      <c r="D41" s="18" t="s">
        <v>51</v>
      </c>
      <c r="E41" s="18" t="s">
        <v>63</v>
      </c>
      <c r="F41" s="22" t="s">
        <v>64</v>
      </c>
      <c r="G41" s="18" t="s">
        <v>255</v>
      </c>
      <c r="H41" s="19" t="s">
        <v>256</v>
      </c>
      <c r="I41" s="18" t="s">
        <v>162</v>
      </c>
      <c r="J41" s="18">
        <v>9481.32</v>
      </c>
      <c r="K41" s="18" t="s">
        <v>57</v>
      </c>
      <c r="L41" s="18" t="s">
        <v>257</v>
      </c>
      <c r="M41" s="18" t="s">
        <v>257</v>
      </c>
      <c r="N41" s="18" t="s">
        <v>258</v>
      </c>
      <c r="O41" s="37">
        <v>3500</v>
      </c>
      <c r="P41" s="38">
        <f t="shared" si="1"/>
        <v>3500</v>
      </c>
      <c r="Q41" s="38"/>
      <c r="R41" s="37">
        <f t="shared" si="2"/>
        <v>3500</v>
      </c>
      <c r="S41" s="38">
        <v>3500</v>
      </c>
      <c r="T41" s="38"/>
      <c r="U41" s="41"/>
      <c r="V41" s="41"/>
      <c r="W41" s="41"/>
      <c r="X41" s="41"/>
      <c r="Y41" s="41"/>
      <c r="Z41" s="70"/>
      <c r="AA41" s="52" t="s">
        <v>259</v>
      </c>
      <c r="AB41" s="60"/>
    </row>
    <row r="42" s="5" customFormat="1" ht="168.75" spans="1:28">
      <c r="A42" s="17">
        <v>35</v>
      </c>
      <c r="B42" s="18" t="s">
        <v>260</v>
      </c>
      <c r="C42" s="18" t="s">
        <v>261</v>
      </c>
      <c r="D42" s="18" t="s">
        <v>13</v>
      </c>
      <c r="E42" s="18" t="s">
        <v>63</v>
      </c>
      <c r="F42" s="18" t="s">
        <v>64</v>
      </c>
      <c r="G42" s="18" t="s">
        <v>262</v>
      </c>
      <c r="H42" s="19" t="s">
        <v>263</v>
      </c>
      <c r="I42" s="18" t="s">
        <v>56</v>
      </c>
      <c r="J42" s="18">
        <v>19.2</v>
      </c>
      <c r="K42" s="18" t="s">
        <v>57</v>
      </c>
      <c r="L42" s="18" t="s">
        <v>125</v>
      </c>
      <c r="M42" s="18" t="s">
        <v>125</v>
      </c>
      <c r="N42" s="18" t="s">
        <v>126</v>
      </c>
      <c r="O42" s="37">
        <v>1200</v>
      </c>
      <c r="P42" s="38">
        <f t="shared" si="1"/>
        <v>1200</v>
      </c>
      <c r="Q42" s="38"/>
      <c r="R42" s="42">
        <f t="shared" si="2"/>
        <v>1200</v>
      </c>
      <c r="S42" s="38">
        <v>1200</v>
      </c>
      <c r="T42" s="38"/>
      <c r="U42" s="41"/>
      <c r="V42" s="41"/>
      <c r="W42" s="41"/>
      <c r="X42" s="42"/>
      <c r="Y42" s="42"/>
      <c r="Z42" s="42"/>
      <c r="AA42" s="52" t="s">
        <v>264</v>
      </c>
      <c r="AB42" s="60"/>
    </row>
    <row r="43" s="5" customFormat="1" ht="112.5" spans="1:28">
      <c r="A43" s="17">
        <v>36</v>
      </c>
      <c r="B43" s="18" t="s">
        <v>265</v>
      </c>
      <c r="C43" s="18" t="s">
        <v>266</v>
      </c>
      <c r="D43" s="18" t="s">
        <v>51</v>
      </c>
      <c r="E43" s="18" t="s">
        <v>63</v>
      </c>
      <c r="F43" s="22" t="s">
        <v>267</v>
      </c>
      <c r="G43" s="18" t="s">
        <v>268</v>
      </c>
      <c r="H43" s="19" t="s">
        <v>269</v>
      </c>
      <c r="I43" s="18" t="s">
        <v>270</v>
      </c>
      <c r="J43" s="18">
        <v>93</v>
      </c>
      <c r="K43" s="18" t="s">
        <v>57</v>
      </c>
      <c r="L43" s="18" t="s">
        <v>58</v>
      </c>
      <c r="M43" s="18" t="s">
        <v>58</v>
      </c>
      <c r="N43" s="18" t="s">
        <v>59</v>
      </c>
      <c r="O43" s="42">
        <f>P43+Q43</f>
        <v>793.22</v>
      </c>
      <c r="P43" s="41">
        <f t="shared" si="1"/>
        <v>793.22</v>
      </c>
      <c r="Q43" s="41"/>
      <c r="R43" s="42">
        <f t="shared" si="2"/>
        <v>793.22</v>
      </c>
      <c r="S43" s="41">
        <v>793.22</v>
      </c>
      <c r="T43" s="41"/>
      <c r="U43" s="41"/>
      <c r="V43" s="41"/>
      <c r="W43" s="41"/>
      <c r="X43" s="42"/>
      <c r="Y43" s="42"/>
      <c r="Z43" s="42"/>
      <c r="AA43" s="52" t="s">
        <v>132</v>
      </c>
      <c r="AB43" s="60"/>
    </row>
    <row r="44" s="5" customFormat="1" ht="170" customHeight="1" spans="1:28">
      <c r="A44" s="17">
        <v>37</v>
      </c>
      <c r="B44" s="18" t="s">
        <v>271</v>
      </c>
      <c r="C44" s="18" t="s">
        <v>272</v>
      </c>
      <c r="D44" s="18" t="s">
        <v>51</v>
      </c>
      <c r="E44" s="18" t="s">
        <v>63</v>
      </c>
      <c r="F44" s="18" t="s">
        <v>64</v>
      </c>
      <c r="G44" s="18" t="s">
        <v>273</v>
      </c>
      <c r="H44" s="23" t="s">
        <v>274</v>
      </c>
      <c r="I44" s="18" t="s">
        <v>56</v>
      </c>
      <c r="J44" s="18">
        <v>7.28</v>
      </c>
      <c r="K44" s="18" t="s">
        <v>57</v>
      </c>
      <c r="L44" s="18" t="s">
        <v>58</v>
      </c>
      <c r="M44" s="18" t="s">
        <v>58</v>
      </c>
      <c r="N44" s="22" t="s">
        <v>59</v>
      </c>
      <c r="O44" s="42">
        <v>569.5</v>
      </c>
      <c r="P44" s="38">
        <f t="shared" si="1"/>
        <v>569.5</v>
      </c>
      <c r="Q44" s="38"/>
      <c r="R44" s="53">
        <f t="shared" si="2"/>
        <v>569.5</v>
      </c>
      <c r="S44" s="48">
        <v>569.5</v>
      </c>
      <c r="T44" s="41"/>
      <c r="U44" s="41"/>
      <c r="V44" s="41"/>
      <c r="W44" s="41"/>
      <c r="X44" s="42"/>
      <c r="Y44" s="42"/>
      <c r="Z44" s="42"/>
      <c r="AA44" s="52" t="s">
        <v>132</v>
      </c>
      <c r="AB44" s="60"/>
    </row>
    <row r="45" s="5" customFormat="1" ht="195" customHeight="1" spans="1:28">
      <c r="A45" s="17">
        <v>38</v>
      </c>
      <c r="B45" s="18" t="s">
        <v>275</v>
      </c>
      <c r="C45" s="18" t="s">
        <v>276</v>
      </c>
      <c r="D45" s="18" t="s">
        <v>51</v>
      </c>
      <c r="E45" s="18" t="s">
        <v>63</v>
      </c>
      <c r="F45" s="18" t="s">
        <v>85</v>
      </c>
      <c r="G45" s="18" t="s">
        <v>277</v>
      </c>
      <c r="H45" s="19" t="s">
        <v>278</v>
      </c>
      <c r="I45" s="18" t="s">
        <v>220</v>
      </c>
      <c r="J45" s="18">
        <v>1</v>
      </c>
      <c r="K45" s="18" t="s">
        <v>57</v>
      </c>
      <c r="L45" s="18" t="s">
        <v>279</v>
      </c>
      <c r="M45" s="18" t="s">
        <v>69</v>
      </c>
      <c r="N45" s="18" t="s">
        <v>280</v>
      </c>
      <c r="O45" s="37">
        <v>260</v>
      </c>
      <c r="P45" s="38">
        <f t="shared" si="1"/>
        <v>260</v>
      </c>
      <c r="Q45" s="38"/>
      <c r="R45" s="37">
        <f t="shared" si="2"/>
        <v>260</v>
      </c>
      <c r="S45" s="38">
        <v>260</v>
      </c>
      <c r="T45" s="41"/>
      <c r="U45" s="41"/>
      <c r="V45" s="41"/>
      <c r="W45" s="41"/>
      <c r="X45" s="42"/>
      <c r="Y45" s="42"/>
      <c r="Z45" s="42"/>
      <c r="AA45" s="52" t="s">
        <v>281</v>
      </c>
      <c r="AB45" s="18" t="s">
        <v>195</v>
      </c>
    </row>
    <row r="46" s="5" customFormat="1" ht="112.5" spans="1:28">
      <c r="A46" s="17">
        <v>39</v>
      </c>
      <c r="B46" s="18" t="s">
        <v>282</v>
      </c>
      <c r="C46" s="18" t="s">
        <v>283</v>
      </c>
      <c r="D46" s="18" t="s">
        <v>51</v>
      </c>
      <c r="E46" s="18" t="s">
        <v>63</v>
      </c>
      <c r="F46" s="18" t="s">
        <v>145</v>
      </c>
      <c r="G46" s="18" t="s">
        <v>277</v>
      </c>
      <c r="H46" s="19" t="s">
        <v>284</v>
      </c>
      <c r="I46" s="18" t="s">
        <v>285</v>
      </c>
      <c r="J46" s="18">
        <v>500</v>
      </c>
      <c r="K46" s="18" t="s">
        <v>57</v>
      </c>
      <c r="L46" s="18" t="s">
        <v>279</v>
      </c>
      <c r="M46" s="18" t="s">
        <v>286</v>
      </c>
      <c r="N46" s="39" t="s">
        <v>287</v>
      </c>
      <c r="O46" s="37">
        <v>160</v>
      </c>
      <c r="P46" s="38">
        <f t="shared" si="1"/>
        <v>160</v>
      </c>
      <c r="Q46" s="38"/>
      <c r="R46" s="37">
        <f t="shared" si="2"/>
        <v>160</v>
      </c>
      <c r="S46" s="38">
        <v>160</v>
      </c>
      <c r="T46" s="41"/>
      <c r="U46" s="41"/>
      <c r="V46" s="41"/>
      <c r="W46" s="41"/>
      <c r="X46" s="42"/>
      <c r="Y46" s="42"/>
      <c r="Z46" s="42"/>
      <c r="AA46" s="52" t="s">
        <v>288</v>
      </c>
      <c r="AB46" s="60"/>
    </row>
    <row r="47" s="5" customFormat="1" ht="131.25" spans="1:28">
      <c r="A47" s="17">
        <v>40</v>
      </c>
      <c r="B47" s="18" t="s">
        <v>289</v>
      </c>
      <c r="C47" s="18" t="s">
        <v>290</v>
      </c>
      <c r="D47" s="18" t="s">
        <v>13</v>
      </c>
      <c r="E47" s="18" t="s">
        <v>63</v>
      </c>
      <c r="F47" s="18" t="s">
        <v>145</v>
      </c>
      <c r="G47" s="18" t="s">
        <v>291</v>
      </c>
      <c r="H47" s="19" t="s">
        <v>292</v>
      </c>
      <c r="I47" s="18" t="s">
        <v>56</v>
      </c>
      <c r="J47" s="18">
        <v>31.209</v>
      </c>
      <c r="K47" s="18" t="s">
        <v>89</v>
      </c>
      <c r="L47" s="18" t="s">
        <v>279</v>
      </c>
      <c r="M47" s="18" t="s">
        <v>117</v>
      </c>
      <c r="N47" s="39" t="s">
        <v>287</v>
      </c>
      <c r="O47" s="37">
        <v>2300</v>
      </c>
      <c r="P47" s="38">
        <f t="shared" si="1"/>
        <v>2300</v>
      </c>
      <c r="Q47" s="38"/>
      <c r="R47" s="42">
        <f t="shared" si="2"/>
        <v>2300</v>
      </c>
      <c r="S47" s="38"/>
      <c r="T47" s="38">
        <v>2300</v>
      </c>
      <c r="U47" s="41"/>
      <c r="V47" s="41"/>
      <c r="W47" s="41"/>
      <c r="X47" s="42"/>
      <c r="Y47" s="42"/>
      <c r="Z47" s="42"/>
      <c r="AA47" s="52" t="s">
        <v>119</v>
      </c>
      <c r="AB47" s="60"/>
    </row>
    <row r="48" s="5" customFormat="1" ht="214" customHeight="1" spans="1:28">
      <c r="A48" s="17">
        <v>41</v>
      </c>
      <c r="B48" s="18" t="s">
        <v>293</v>
      </c>
      <c r="C48" s="18" t="s">
        <v>294</v>
      </c>
      <c r="D48" s="18" t="s">
        <v>13</v>
      </c>
      <c r="E48" s="18" t="s">
        <v>63</v>
      </c>
      <c r="F48" s="18" t="s">
        <v>113</v>
      </c>
      <c r="G48" s="18" t="s">
        <v>295</v>
      </c>
      <c r="H48" s="19" t="s">
        <v>296</v>
      </c>
      <c r="I48" s="18" t="s">
        <v>56</v>
      </c>
      <c r="J48" s="18">
        <v>9.619</v>
      </c>
      <c r="K48" s="18" t="s">
        <v>57</v>
      </c>
      <c r="L48" s="18" t="s">
        <v>279</v>
      </c>
      <c r="M48" s="18" t="s">
        <v>117</v>
      </c>
      <c r="N48" s="39" t="s">
        <v>287</v>
      </c>
      <c r="O48" s="37">
        <v>745</v>
      </c>
      <c r="P48" s="38">
        <f t="shared" si="1"/>
        <v>745</v>
      </c>
      <c r="Q48" s="38"/>
      <c r="R48" s="42">
        <f t="shared" si="2"/>
        <v>745</v>
      </c>
      <c r="S48" s="38">
        <v>745</v>
      </c>
      <c r="T48" s="38"/>
      <c r="U48" s="41"/>
      <c r="V48" s="41"/>
      <c r="W48" s="41"/>
      <c r="X48" s="42"/>
      <c r="Y48" s="42"/>
      <c r="Z48" s="42"/>
      <c r="AA48" s="52" t="s">
        <v>119</v>
      </c>
      <c r="AB48" s="60"/>
    </row>
    <row r="49" s="5" customFormat="1" ht="168.75" spans="1:28">
      <c r="A49" s="17">
        <v>42</v>
      </c>
      <c r="B49" s="18" t="s">
        <v>297</v>
      </c>
      <c r="C49" s="18" t="s">
        <v>298</v>
      </c>
      <c r="D49" s="18" t="s">
        <v>13</v>
      </c>
      <c r="E49" s="18" t="s">
        <v>63</v>
      </c>
      <c r="F49" s="18" t="s">
        <v>145</v>
      </c>
      <c r="G49" s="18" t="s">
        <v>299</v>
      </c>
      <c r="H49" s="19" t="s">
        <v>300</v>
      </c>
      <c r="I49" s="18" t="s">
        <v>56</v>
      </c>
      <c r="J49" s="18">
        <v>34.975</v>
      </c>
      <c r="K49" s="18" t="s">
        <v>89</v>
      </c>
      <c r="L49" s="18" t="s">
        <v>279</v>
      </c>
      <c r="M49" s="18" t="s">
        <v>117</v>
      </c>
      <c r="N49" s="39" t="s">
        <v>287</v>
      </c>
      <c r="O49" s="37">
        <v>2375</v>
      </c>
      <c r="P49" s="38">
        <f t="shared" si="1"/>
        <v>2375</v>
      </c>
      <c r="Q49" s="38"/>
      <c r="R49" s="42">
        <f t="shared" si="2"/>
        <v>2375</v>
      </c>
      <c r="S49" s="38"/>
      <c r="T49" s="38">
        <v>2375</v>
      </c>
      <c r="U49" s="41"/>
      <c r="V49" s="41"/>
      <c r="W49" s="41"/>
      <c r="X49" s="42"/>
      <c r="Y49" s="42"/>
      <c r="Z49" s="42"/>
      <c r="AA49" s="52" t="s">
        <v>119</v>
      </c>
      <c r="AB49" s="60"/>
    </row>
    <row r="50" s="5" customFormat="1" ht="75" spans="1:28">
      <c r="A50" s="17">
        <v>43</v>
      </c>
      <c r="B50" s="18" t="s">
        <v>301</v>
      </c>
      <c r="C50" s="18" t="s">
        <v>302</v>
      </c>
      <c r="D50" s="18" t="s">
        <v>51</v>
      </c>
      <c r="E50" s="18" t="s">
        <v>63</v>
      </c>
      <c r="F50" s="22" t="s">
        <v>303</v>
      </c>
      <c r="G50" s="18" t="s">
        <v>304</v>
      </c>
      <c r="H50" s="19" t="s">
        <v>305</v>
      </c>
      <c r="I50" s="18" t="s">
        <v>56</v>
      </c>
      <c r="J50" s="18">
        <v>2.85</v>
      </c>
      <c r="K50" s="18" t="s">
        <v>57</v>
      </c>
      <c r="L50" s="18" t="s">
        <v>58</v>
      </c>
      <c r="M50" s="18" t="s">
        <v>58</v>
      </c>
      <c r="N50" s="22" t="s">
        <v>59</v>
      </c>
      <c r="O50" s="42">
        <v>726.75</v>
      </c>
      <c r="P50" s="38">
        <f t="shared" si="1"/>
        <v>726.75</v>
      </c>
      <c r="Q50" s="38"/>
      <c r="R50" s="42">
        <f t="shared" si="2"/>
        <v>726.75</v>
      </c>
      <c r="S50" s="41">
        <v>726.75</v>
      </c>
      <c r="T50" s="41"/>
      <c r="U50" s="41"/>
      <c r="V50" s="41"/>
      <c r="W50" s="41"/>
      <c r="X50" s="42"/>
      <c r="Y50" s="42"/>
      <c r="Z50" s="42"/>
      <c r="AA50" s="52" t="s">
        <v>132</v>
      </c>
      <c r="AB50" s="60"/>
    </row>
    <row r="51" s="5" customFormat="1" ht="113" customHeight="1" spans="1:28">
      <c r="A51" s="17">
        <v>44</v>
      </c>
      <c r="B51" s="18" t="s">
        <v>306</v>
      </c>
      <c r="C51" s="18" t="s">
        <v>307</v>
      </c>
      <c r="D51" s="18" t="s">
        <v>51</v>
      </c>
      <c r="E51" s="18" t="s">
        <v>63</v>
      </c>
      <c r="F51" s="22" t="s">
        <v>303</v>
      </c>
      <c r="G51" s="18" t="s">
        <v>304</v>
      </c>
      <c r="H51" s="19" t="s">
        <v>308</v>
      </c>
      <c r="I51" s="18" t="s">
        <v>56</v>
      </c>
      <c r="J51" s="18">
        <v>2.93</v>
      </c>
      <c r="K51" s="18" t="s">
        <v>57</v>
      </c>
      <c r="L51" s="18" t="s">
        <v>58</v>
      </c>
      <c r="M51" s="18" t="s">
        <v>58</v>
      </c>
      <c r="N51" s="22" t="s">
        <v>59</v>
      </c>
      <c r="O51" s="42">
        <v>747.15</v>
      </c>
      <c r="P51" s="38">
        <f t="shared" si="1"/>
        <v>747.15</v>
      </c>
      <c r="Q51" s="38"/>
      <c r="R51" s="42">
        <f t="shared" si="2"/>
        <v>747.15</v>
      </c>
      <c r="S51" s="41">
        <v>747.15</v>
      </c>
      <c r="T51" s="41"/>
      <c r="U51" s="41"/>
      <c r="V51" s="41"/>
      <c r="W51" s="41"/>
      <c r="X51" s="42"/>
      <c r="Y51" s="42"/>
      <c r="Z51" s="42"/>
      <c r="AA51" s="52" t="s">
        <v>132</v>
      </c>
      <c r="AB51" s="60"/>
    </row>
    <row r="52" s="5" customFormat="1" ht="156.75" spans="1:28">
      <c r="A52" s="17">
        <v>45</v>
      </c>
      <c r="B52" s="18" t="s">
        <v>309</v>
      </c>
      <c r="C52" s="18" t="s">
        <v>310</v>
      </c>
      <c r="D52" s="18" t="s">
        <v>51</v>
      </c>
      <c r="E52" s="18" t="s">
        <v>311</v>
      </c>
      <c r="F52" s="18" t="s">
        <v>64</v>
      </c>
      <c r="G52" s="20" t="s">
        <v>312</v>
      </c>
      <c r="H52" s="19" t="s">
        <v>313</v>
      </c>
      <c r="I52" s="18" t="s">
        <v>56</v>
      </c>
      <c r="J52" s="18">
        <v>13.5</v>
      </c>
      <c r="K52" s="18" t="s">
        <v>89</v>
      </c>
      <c r="L52" s="18" t="s">
        <v>125</v>
      </c>
      <c r="M52" s="18" t="s">
        <v>125</v>
      </c>
      <c r="N52" s="18" t="s">
        <v>126</v>
      </c>
      <c r="O52" s="37">
        <v>1070</v>
      </c>
      <c r="P52" s="38">
        <f t="shared" si="1"/>
        <v>1070</v>
      </c>
      <c r="Q52" s="38"/>
      <c r="R52" s="42">
        <f t="shared" si="2"/>
        <v>1070</v>
      </c>
      <c r="S52" s="41"/>
      <c r="T52" s="41">
        <v>1070</v>
      </c>
      <c r="U52" s="41"/>
      <c r="V52" s="41"/>
      <c r="W52" s="41"/>
      <c r="X52" s="42"/>
      <c r="Y52" s="42"/>
      <c r="Z52" s="42"/>
      <c r="AA52" s="52" t="s">
        <v>314</v>
      </c>
      <c r="AB52" s="61"/>
    </row>
    <row r="53" s="5" customFormat="1" ht="183" customHeight="1" spans="1:28">
      <c r="A53" s="17">
        <v>46</v>
      </c>
      <c r="B53" s="18" t="s">
        <v>315</v>
      </c>
      <c r="C53" s="18" t="s">
        <v>316</v>
      </c>
      <c r="D53" s="18" t="s">
        <v>13</v>
      </c>
      <c r="E53" s="18" t="s">
        <v>63</v>
      </c>
      <c r="F53" s="18" t="s">
        <v>145</v>
      </c>
      <c r="G53" s="18" t="s">
        <v>317</v>
      </c>
      <c r="H53" s="19" t="s">
        <v>318</v>
      </c>
      <c r="I53" s="18" t="s">
        <v>56</v>
      </c>
      <c r="J53" s="18">
        <v>39.416</v>
      </c>
      <c r="K53" s="18" t="s">
        <v>89</v>
      </c>
      <c r="L53" s="18" t="s">
        <v>319</v>
      </c>
      <c r="M53" s="18" t="s">
        <v>117</v>
      </c>
      <c r="N53" s="18" t="s">
        <v>320</v>
      </c>
      <c r="O53" s="37">
        <v>2960</v>
      </c>
      <c r="P53" s="38">
        <f t="shared" si="1"/>
        <v>2960</v>
      </c>
      <c r="Q53" s="38"/>
      <c r="R53" s="42">
        <f t="shared" si="2"/>
        <v>2960</v>
      </c>
      <c r="S53" s="41"/>
      <c r="T53" s="41">
        <v>2960</v>
      </c>
      <c r="U53" s="41"/>
      <c r="V53" s="41"/>
      <c r="W53" s="41"/>
      <c r="X53" s="42"/>
      <c r="Y53" s="42"/>
      <c r="Z53" s="42"/>
      <c r="AA53" s="52" t="s">
        <v>119</v>
      </c>
      <c r="AB53" s="60"/>
    </row>
    <row r="54" s="5" customFormat="1" ht="166" customHeight="1" spans="1:28">
      <c r="A54" s="17">
        <v>47</v>
      </c>
      <c r="B54" s="18" t="s">
        <v>321</v>
      </c>
      <c r="C54" s="18" t="s">
        <v>322</v>
      </c>
      <c r="D54" s="18" t="s">
        <v>13</v>
      </c>
      <c r="E54" s="18" t="s">
        <v>63</v>
      </c>
      <c r="F54" s="18" t="s">
        <v>145</v>
      </c>
      <c r="G54" s="18" t="s">
        <v>323</v>
      </c>
      <c r="H54" s="19" t="s">
        <v>324</v>
      </c>
      <c r="I54" s="18" t="s">
        <v>56</v>
      </c>
      <c r="J54" s="18">
        <v>10.14</v>
      </c>
      <c r="K54" s="18" t="s">
        <v>57</v>
      </c>
      <c r="L54" s="18" t="s">
        <v>319</v>
      </c>
      <c r="M54" s="18" t="s">
        <v>117</v>
      </c>
      <c r="N54" s="18" t="s">
        <v>320</v>
      </c>
      <c r="O54" s="37">
        <v>760</v>
      </c>
      <c r="P54" s="38">
        <f t="shared" si="1"/>
        <v>760</v>
      </c>
      <c r="Q54" s="38"/>
      <c r="R54" s="42">
        <f t="shared" si="2"/>
        <v>760</v>
      </c>
      <c r="S54" s="41">
        <v>760</v>
      </c>
      <c r="T54" s="41"/>
      <c r="U54" s="41"/>
      <c r="V54" s="41"/>
      <c r="W54" s="41"/>
      <c r="X54" s="42"/>
      <c r="Y54" s="42"/>
      <c r="Z54" s="42"/>
      <c r="AA54" s="52" t="s">
        <v>119</v>
      </c>
      <c r="AB54" s="60"/>
    </row>
    <row r="55" s="5" customFormat="1" ht="232" customHeight="1" spans="1:28">
      <c r="A55" s="17">
        <v>48</v>
      </c>
      <c r="B55" s="18" t="s">
        <v>325</v>
      </c>
      <c r="C55" s="18" t="s">
        <v>326</v>
      </c>
      <c r="D55" s="18" t="s">
        <v>13</v>
      </c>
      <c r="E55" s="18" t="s">
        <v>63</v>
      </c>
      <c r="F55" s="18" t="s">
        <v>145</v>
      </c>
      <c r="G55" s="18" t="s">
        <v>327</v>
      </c>
      <c r="H55" s="19" t="s">
        <v>328</v>
      </c>
      <c r="I55" s="18" t="s">
        <v>56</v>
      </c>
      <c r="J55" s="18">
        <v>43.03</v>
      </c>
      <c r="K55" s="18" t="s">
        <v>57</v>
      </c>
      <c r="L55" s="18" t="s">
        <v>319</v>
      </c>
      <c r="M55" s="18" t="s">
        <v>117</v>
      </c>
      <c r="N55" s="18" t="s">
        <v>320</v>
      </c>
      <c r="O55" s="37">
        <v>3230</v>
      </c>
      <c r="P55" s="38">
        <f t="shared" si="1"/>
        <v>3230</v>
      </c>
      <c r="Q55" s="38"/>
      <c r="R55" s="42">
        <f t="shared" si="2"/>
        <v>3230</v>
      </c>
      <c r="S55" s="41">
        <v>3230</v>
      </c>
      <c r="T55" s="41"/>
      <c r="U55" s="41"/>
      <c r="V55" s="41"/>
      <c r="W55" s="41"/>
      <c r="X55" s="42"/>
      <c r="Y55" s="42"/>
      <c r="Z55" s="42"/>
      <c r="AA55" s="52" t="s">
        <v>119</v>
      </c>
      <c r="AB55" s="60"/>
    </row>
    <row r="56" s="5" customFormat="1" ht="93.75" spans="1:28">
      <c r="A56" s="17">
        <v>49</v>
      </c>
      <c r="B56" s="18" t="s">
        <v>329</v>
      </c>
      <c r="C56" s="18" t="s">
        <v>330</v>
      </c>
      <c r="D56" s="18" t="s">
        <v>13</v>
      </c>
      <c r="E56" s="18" t="s">
        <v>63</v>
      </c>
      <c r="F56" s="18" t="s">
        <v>145</v>
      </c>
      <c r="G56" s="18" t="s">
        <v>331</v>
      </c>
      <c r="H56" s="19" t="s">
        <v>332</v>
      </c>
      <c r="I56" s="18" t="s">
        <v>56</v>
      </c>
      <c r="J56" s="18">
        <v>26.78</v>
      </c>
      <c r="K56" s="18" t="s">
        <v>89</v>
      </c>
      <c r="L56" s="18" t="s">
        <v>319</v>
      </c>
      <c r="M56" s="18" t="s">
        <v>117</v>
      </c>
      <c r="N56" s="18" t="s">
        <v>320</v>
      </c>
      <c r="O56" s="37">
        <v>2000</v>
      </c>
      <c r="P56" s="38">
        <f t="shared" si="1"/>
        <v>2000</v>
      </c>
      <c r="Q56" s="38"/>
      <c r="R56" s="42">
        <f t="shared" si="2"/>
        <v>2000</v>
      </c>
      <c r="S56" s="41"/>
      <c r="T56" s="41">
        <v>2000</v>
      </c>
      <c r="U56" s="41"/>
      <c r="V56" s="41"/>
      <c r="W56" s="41"/>
      <c r="X56" s="42"/>
      <c r="Y56" s="42"/>
      <c r="Z56" s="42"/>
      <c r="AA56" s="52" t="s">
        <v>119</v>
      </c>
      <c r="AB56" s="60"/>
    </row>
    <row r="57" s="5" customFormat="1" ht="158" customHeight="1" spans="1:28">
      <c r="A57" s="17">
        <v>50</v>
      </c>
      <c r="B57" s="18" t="s">
        <v>333</v>
      </c>
      <c r="C57" s="18" t="s">
        <v>334</v>
      </c>
      <c r="D57" s="18" t="s">
        <v>51</v>
      </c>
      <c r="E57" s="18" t="s">
        <v>63</v>
      </c>
      <c r="F57" s="18" t="s">
        <v>64</v>
      </c>
      <c r="G57" s="18" t="s">
        <v>335</v>
      </c>
      <c r="H57" s="19" t="s">
        <v>336</v>
      </c>
      <c r="I57" s="18" t="s">
        <v>56</v>
      </c>
      <c r="J57" s="18">
        <v>5.434</v>
      </c>
      <c r="K57" s="18" t="s">
        <v>57</v>
      </c>
      <c r="L57" s="18" t="s">
        <v>58</v>
      </c>
      <c r="M57" s="18" t="s">
        <v>58</v>
      </c>
      <c r="N57" s="22" t="s">
        <v>59</v>
      </c>
      <c r="O57" s="42">
        <v>577.72</v>
      </c>
      <c r="P57" s="41">
        <f t="shared" si="1"/>
        <v>577.72</v>
      </c>
      <c r="Q57" s="38"/>
      <c r="R57" s="42">
        <f t="shared" si="2"/>
        <v>577.72</v>
      </c>
      <c r="S57" s="41">
        <v>577.72</v>
      </c>
      <c r="T57" s="41"/>
      <c r="U57" s="41"/>
      <c r="V57" s="41"/>
      <c r="W57" s="41"/>
      <c r="X57" s="42"/>
      <c r="Y57" s="42"/>
      <c r="Z57" s="42"/>
      <c r="AA57" s="52" t="s">
        <v>132</v>
      </c>
      <c r="AB57" s="60"/>
    </row>
    <row r="58" s="5" customFormat="1" ht="163" customHeight="1" spans="1:28">
      <c r="A58" s="17">
        <v>51</v>
      </c>
      <c r="B58" s="18" t="s">
        <v>337</v>
      </c>
      <c r="C58" s="18" t="s">
        <v>338</v>
      </c>
      <c r="D58" s="18" t="s">
        <v>51</v>
      </c>
      <c r="E58" s="18" t="s">
        <v>63</v>
      </c>
      <c r="F58" s="18" t="s">
        <v>64</v>
      </c>
      <c r="G58" s="18" t="s">
        <v>3</v>
      </c>
      <c r="H58" s="19" t="s">
        <v>339</v>
      </c>
      <c r="I58" s="18" t="s">
        <v>340</v>
      </c>
      <c r="J58" s="18">
        <v>1</v>
      </c>
      <c r="K58" s="18" t="s">
        <v>57</v>
      </c>
      <c r="L58" s="18" t="s">
        <v>79</v>
      </c>
      <c r="M58" s="18" t="s">
        <v>79</v>
      </c>
      <c r="N58" s="39" t="s">
        <v>80</v>
      </c>
      <c r="O58" s="37">
        <v>5000</v>
      </c>
      <c r="P58" s="38">
        <f t="shared" si="1"/>
        <v>5000</v>
      </c>
      <c r="Q58" s="38"/>
      <c r="R58" s="42">
        <f t="shared" si="2"/>
        <v>5000</v>
      </c>
      <c r="S58" s="41">
        <v>5000</v>
      </c>
      <c r="T58" s="41"/>
      <c r="U58" s="41"/>
      <c r="V58" s="41"/>
      <c r="W58" s="41"/>
      <c r="X58" s="42"/>
      <c r="Y58" s="42"/>
      <c r="Z58" s="42"/>
      <c r="AA58" s="52" t="s">
        <v>341</v>
      </c>
      <c r="AB58" s="60"/>
    </row>
    <row r="59" s="6" customFormat="1" ht="302" customHeight="1" spans="1:28">
      <c r="A59" s="17">
        <v>52</v>
      </c>
      <c r="B59" s="18" t="s">
        <v>342</v>
      </c>
      <c r="C59" s="24" t="s">
        <v>343</v>
      </c>
      <c r="D59" s="18" t="s">
        <v>51</v>
      </c>
      <c r="E59" s="18" t="s">
        <v>63</v>
      </c>
      <c r="F59" s="18" t="s">
        <v>344</v>
      </c>
      <c r="G59" s="18" t="s">
        <v>345</v>
      </c>
      <c r="H59" s="25" t="s">
        <v>346</v>
      </c>
      <c r="I59" s="18" t="s">
        <v>347</v>
      </c>
      <c r="J59" s="18">
        <v>3810</v>
      </c>
      <c r="K59" s="18" t="s">
        <v>57</v>
      </c>
      <c r="L59" s="18" t="s">
        <v>174</v>
      </c>
      <c r="M59" s="18" t="s">
        <v>79</v>
      </c>
      <c r="N59" s="18" t="s">
        <v>175</v>
      </c>
      <c r="O59" s="40">
        <f t="shared" ref="O59:O72" si="3">SUM(R59)</f>
        <v>850</v>
      </c>
      <c r="P59" s="38">
        <f t="shared" si="1"/>
        <v>850</v>
      </c>
      <c r="Q59" s="54"/>
      <c r="R59" s="42">
        <f t="shared" si="2"/>
        <v>850</v>
      </c>
      <c r="S59" s="41">
        <v>850</v>
      </c>
      <c r="T59" s="41"/>
      <c r="U59" s="41"/>
      <c r="V59" s="41"/>
      <c r="W59" s="54"/>
      <c r="X59" s="42"/>
      <c r="Y59" s="41"/>
      <c r="Z59" s="54"/>
      <c r="AA59" s="52" t="s">
        <v>348</v>
      </c>
      <c r="AB59" s="18" t="s">
        <v>195</v>
      </c>
    </row>
    <row r="60" s="6" customFormat="1" ht="300" customHeight="1" spans="1:28">
      <c r="A60" s="17">
        <v>53</v>
      </c>
      <c r="B60" s="18" t="s">
        <v>349</v>
      </c>
      <c r="C60" s="18" t="s">
        <v>350</v>
      </c>
      <c r="D60" s="18" t="s">
        <v>51</v>
      </c>
      <c r="E60" s="18" t="s">
        <v>63</v>
      </c>
      <c r="F60" s="18" t="s">
        <v>344</v>
      </c>
      <c r="G60" s="17" t="s">
        <v>351</v>
      </c>
      <c r="H60" s="19" t="s">
        <v>352</v>
      </c>
      <c r="I60" s="18" t="s">
        <v>347</v>
      </c>
      <c r="J60" s="18">
        <v>4674</v>
      </c>
      <c r="K60" s="18" t="s">
        <v>57</v>
      </c>
      <c r="L60" s="18" t="s">
        <v>174</v>
      </c>
      <c r="M60" s="18" t="s">
        <v>79</v>
      </c>
      <c r="N60" s="18" t="s">
        <v>175</v>
      </c>
      <c r="O60" s="40">
        <f t="shared" si="3"/>
        <v>1120</v>
      </c>
      <c r="P60" s="38">
        <f t="shared" si="1"/>
        <v>1120</v>
      </c>
      <c r="Q60" s="54"/>
      <c r="R60" s="42">
        <v>1120</v>
      </c>
      <c r="S60" s="41">
        <v>1120</v>
      </c>
      <c r="T60" s="41"/>
      <c r="U60" s="41"/>
      <c r="V60" s="41"/>
      <c r="W60" s="54"/>
      <c r="X60" s="42"/>
      <c r="Y60" s="41"/>
      <c r="Z60" s="54"/>
      <c r="AA60" s="52" t="s">
        <v>353</v>
      </c>
      <c r="AB60" s="18" t="s">
        <v>195</v>
      </c>
    </row>
    <row r="61" s="6" customFormat="1" ht="232" customHeight="1" spans="1:28">
      <c r="A61" s="17">
        <v>54</v>
      </c>
      <c r="B61" s="18" t="s">
        <v>354</v>
      </c>
      <c r="C61" s="18" t="s">
        <v>355</v>
      </c>
      <c r="D61" s="18" t="s">
        <v>51</v>
      </c>
      <c r="E61" s="18" t="s">
        <v>63</v>
      </c>
      <c r="F61" s="18" t="s">
        <v>356</v>
      </c>
      <c r="G61" s="18" t="s">
        <v>357</v>
      </c>
      <c r="H61" s="19" t="s">
        <v>358</v>
      </c>
      <c r="I61" s="18" t="s">
        <v>347</v>
      </c>
      <c r="J61" s="18">
        <v>6240</v>
      </c>
      <c r="K61" s="18" t="s">
        <v>57</v>
      </c>
      <c r="L61" s="18" t="s">
        <v>181</v>
      </c>
      <c r="M61" s="18" t="s">
        <v>79</v>
      </c>
      <c r="N61" s="39" t="s">
        <v>182</v>
      </c>
      <c r="O61" s="40">
        <f t="shared" si="3"/>
        <v>1546.83</v>
      </c>
      <c r="P61" s="38">
        <f t="shared" si="1"/>
        <v>1546.83</v>
      </c>
      <c r="Q61" s="54"/>
      <c r="R61" s="42">
        <f t="shared" ref="R61:R92" si="4">S61+T61+U61+V61</f>
        <v>1546.83</v>
      </c>
      <c r="S61" s="41">
        <v>1546.83</v>
      </c>
      <c r="T61" s="41"/>
      <c r="U61" s="41"/>
      <c r="V61" s="41"/>
      <c r="W61" s="54"/>
      <c r="X61" s="42"/>
      <c r="Y61" s="41"/>
      <c r="Z61" s="54"/>
      <c r="AA61" s="52" t="s">
        <v>359</v>
      </c>
      <c r="AB61" s="18" t="s">
        <v>195</v>
      </c>
    </row>
    <row r="62" s="6" customFormat="1" ht="155" customHeight="1" spans="1:28">
      <c r="A62" s="17">
        <v>55</v>
      </c>
      <c r="B62" s="18" t="s">
        <v>360</v>
      </c>
      <c r="C62" s="18" t="s">
        <v>361</v>
      </c>
      <c r="D62" s="18" t="s">
        <v>51</v>
      </c>
      <c r="E62" s="18" t="s">
        <v>63</v>
      </c>
      <c r="F62" s="18" t="s">
        <v>362</v>
      </c>
      <c r="G62" s="18" t="s">
        <v>363</v>
      </c>
      <c r="H62" s="19" t="s">
        <v>364</v>
      </c>
      <c r="I62" s="18" t="s">
        <v>365</v>
      </c>
      <c r="J62" s="18">
        <v>10.5</v>
      </c>
      <c r="K62" s="18" t="s">
        <v>57</v>
      </c>
      <c r="L62" s="18" t="s">
        <v>58</v>
      </c>
      <c r="M62" s="18" t="s">
        <v>58</v>
      </c>
      <c r="N62" s="18" t="s">
        <v>59</v>
      </c>
      <c r="O62" s="40">
        <f t="shared" si="3"/>
        <v>8715</v>
      </c>
      <c r="P62" s="38">
        <f t="shared" si="1"/>
        <v>8715</v>
      </c>
      <c r="Q62" s="54"/>
      <c r="R62" s="42">
        <f t="shared" si="4"/>
        <v>8715</v>
      </c>
      <c r="S62" s="38">
        <v>8715</v>
      </c>
      <c r="T62" s="41"/>
      <c r="U62" s="41"/>
      <c r="V62" s="41"/>
      <c r="W62" s="42"/>
      <c r="X62" s="42"/>
      <c r="Y62" s="42"/>
      <c r="Z62" s="54"/>
      <c r="AA62" s="52" t="s">
        <v>366</v>
      </c>
      <c r="AB62" s="18" t="s">
        <v>195</v>
      </c>
    </row>
    <row r="63" s="6" customFormat="1" ht="155" customHeight="1" spans="1:28">
      <c r="A63" s="17">
        <v>56</v>
      </c>
      <c r="B63" s="18" t="s">
        <v>367</v>
      </c>
      <c r="C63" s="18" t="s">
        <v>368</v>
      </c>
      <c r="D63" s="18" t="s">
        <v>51</v>
      </c>
      <c r="E63" s="18" t="s">
        <v>63</v>
      </c>
      <c r="F63" s="18" t="s">
        <v>170</v>
      </c>
      <c r="G63" s="18" t="s">
        <v>369</v>
      </c>
      <c r="H63" s="19" t="s">
        <v>370</v>
      </c>
      <c r="I63" s="18" t="s">
        <v>56</v>
      </c>
      <c r="J63" s="18">
        <v>3.247</v>
      </c>
      <c r="K63" s="18" t="s">
        <v>57</v>
      </c>
      <c r="L63" s="18" t="s">
        <v>58</v>
      </c>
      <c r="M63" s="18" t="s">
        <v>58</v>
      </c>
      <c r="N63" s="18" t="s">
        <v>59</v>
      </c>
      <c r="O63" s="40">
        <f t="shared" si="3"/>
        <v>315</v>
      </c>
      <c r="P63" s="38">
        <f t="shared" si="1"/>
        <v>315</v>
      </c>
      <c r="Q63" s="54"/>
      <c r="R63" s="42">
        <f t="shared" si="4"/>
        <v>315</v>
      </c>
      <c r="S63" s="38">
        <v>315</v>
      </c>
      <c r="T63" s="41"/>
      <c r="U63" s="41"/>
      <c r="V63" s="41"/>
      <c r="W63" s="42"/>
      <c r="X63" s="42"/>
      <c r="Y63" s="42"/>
      <c r="Z63" s="54"/>
      <c r="AA63" s="52" t="s">
        <v>132</v>
      </c>
      <c r="AB63" s="18" t="s">
        <v>195</v>
      </c>
    </row>
    <row r="64" s="6" customFormat="1" ht="155" customHeight="1" spans="1:28">
      <c r="A64" s="17">
        <v>57</v>
      </c>
      <c r="B64" s="18" t="s">
        <v>371</v>
      </c>
      <c r="C64" s="18" t="s">
        <v>372</v>
      </c>
      <c r="D64" s="18" t="s">
        <v>51</v>
      </c>
      <c r="E64" s="18" t="s">
        <v>63</v>
      </c>
      <c r="F64" s="18" t="s">
        <v>373</v>
      </c>
      <c r="G64" s="18" t="s">
        <v>304</v>
      </c>
      <c r="H64" s="19" t="s">
        <v>374</v>
      </c>
      <c r="I64" s="18" t="s">
        <v>56</v>
      </c>
      <c r="J64" s="18">
        <v>143.8</v>
      </c>
      <c r="K64" s="18" t="s">
        <v>89</v>
      </c>
      <c r="L64" s="18" t="s">
        <v>58</v>
      </c>
      <c r="M64" s="18" t="s">
        <v>58</v>
      </c>
      <c r="N64" s="18" t="s">
        <v>59</v>
      </c>
      <c r="O64" s="40">
        <f t="shared" si="3"/>
        <v>5800</v>
      </c>
      <c r="P64" s="38">
        <f t="shared" si="1"/>
        <v>5800</v>
      </c>
      <c r="Q64" s="41"/>
      <c r="R64" s="42">
        <f t="shared" si="4"/>
        <v>5800</v>
      </c>
      <c r="S64" s="41"/>
      <c r="T64" s="41">
        <v>5800</v>
      </c>
      <c r="U64" s="41"/>
      <c r="V64" s="41"/>
      <c r="W64" s="41"/>
      <c r="X64" s="41"/>
      <c r="Y64" s="54"/>
      <c r="Z64" s="62"/>
      <c r="AA64" s="52" t="s">
        <v>375</v>
      </c>
      <c r="AB64" s="18" t="s">
        <v>195</v>
      </c>
    </row>
    <row r="65" s="6" customFormat="1" ht="202" customHeight="1" spans="1:28">
      <c r="A65" s="17">
        <v>58</v>
      </c>
      <c r="B65" s="18" t="s">
        <v>376</v>
      </c>
      <c r="C65" s="18" t="s">
        <v>377</v>
      </c>
      <c r="D65" s="18" t="s">
        <v>51</v>
      </c>
      <c r="E65" s="18" t="s">
        <v>63</v>
      </c>
      <c r="F65" s="18" t="s">
        <v>170</v>
      </c>
      <c r="G65" s="18" t="s">
        <v>378</v>
      </c>
      <c r="H65" s="19" t="s">
        <v>379</v>
      </c>
      <c r="I65" s="18" t="s">
        <v>56</v>
      </c>
      <c r="J65" s="18">
        <v>7.732</v>
      </c>
      <c r="K65" s="18" t="s">
        <v>57</v>
      </c>
      <c r="L65" s="39" t="s">
        <v>380</v>
      </c>
      <c r="M65" s="18" t="s">
        <v>381</v>
      </c>
      <c r="N65" s="18" t="s">
        <v>382</v>
      </c>
      <c r="O65" s="40">
        <f t="shared" si="3"/>
        <v>372</v>
      </c>
      <c r="P65" s="38">
        <f t="shared" si="1"/>
        <v>372</v>
      </c>
      <c r="Q65" s="54"/>
      <c r="R65" s="42">
        <f t="shared" si="4"/>
        <v>372</v>
      </c>
      <c r="S65" s="38">
        <v>372</v>
      </c>
      <c r="T65" s="41"/>
      <c r="U65" s="41"/>
      <c r="V65" s="41"/>
      <c r="W65" s="42"/>
      <c r="X65" s="42"/>
      <c r="Y65" s="42"/>
      <c r="Z65" s="54"/>
      <c r="AA65" s="52" t="s">
        <v>383</v>
      </c>
      <c r="AB65" s="18" t="s">
        <v>195</v>
      </c>
    </row>
    <row r="66" s="6" customFormat="1" ht="200" customHeight="1" spans="1:28">
      <c r="A66" s="17">
        <v>59</v>
      </c>
      <c r="B66" s="18" t="s">
        <v>384</v>
      </c>
      <c r="C66" s="18" t="s">
        <v>385</v>
      </c>
      <c r="D66" s="18" t="s">
        <v>51</v>
      </c>
      <c r="E66" s="18" t="s">
        <v>63</v>
      </c>
      <c r="F66" s="18" t="s">
        <v>170</v>
      </c>
      <c r="G66" s="18" t="s">
        <v>378</v>
      </c>
      <c r="H66" s="19" t="s">
        <v>386</v>
      </c>
      <c r="I66" s="18" t="s">
        <v>56</v>
      </c>
      <c r="J66" s="18">
        <v>7.645</v>
      </c>
      <c r="K66" s="18" t="s">
        <v>57</v>
      </c>
      <c r="L66" s="39" t="s">
        <v>380</v>
      </c>
      <c r="M66" s="18" t="s">
        <v>381</v>
      </c>
      <c r="N66" s="18" t="s">
        <v>382</v>
      </c>
      <c r="O66" s="40">
        <f t="shared" si="3"/>
        <v>372</v>
      </c>
      <c r="P66" s="38">
        <f t="shared" si="1"/>
        <v>372</v>
      </c>
      <c r="Q66" s="54"/>
      <c r="R66" s="42">
        <f t="shared" si="4"/>
        <v>372</v>
      </c>
      <c r="S66" s="38">
        <v>372</v>
      </c>
      <c r="T66" s="41"/>
      <c r="U66" s="41"/>
      <c r="V66" s="41"/>
      <c r="W66" s="42"/>
      <c r="X66" s="42"/>
      <c r="Y66" s="42"/>
      <c r="Z66" s="54"/>
      <c r="AA66" s="52" t="s">
        <v>387</v>
      </c>
      <c r="AB66" s="18" t="s">
        <v>195</v>
      </c>
    </row>
    <row r="67" s="6" customFormat="1" ht="200" customHeight="1" spans="1:28">
      <c r="A67" s="17">
        <v>60</v>
      </c>
      <c r="B67" s="18" t="s">
        <v>388</v>
      </c>
      <c r="C67" s="18" t="s">
        <v>389</v>
      </c>
      <c r="D67" s="18" t="s">
        <v>51</v>
      </c>
      <c r="E67" s="18" t="s">
        <v>63</v>
      </c>
      <c r="F67" s="18" t="s">
        <v>170</v>
      </c>
      <c r="G67" s="18" t="s">
        <v>378</v>
      </c>
      <c r="H67" s="19" t="s">
        <v>390</v>
      </c>
      <c r="I67" s="18" t="s">
        <v>56</v>
      </c>
      <c r="J67" s="18">
        <v>7.726</v>
      </c>
      <c r="K67" s="18" t="s">
        <v>57</v>
      </c>
      <c r="L67" s="39" t="s">
        <v>380</v>
      </c>
      <c r="M67" s="18" t="s">
        <v>381</v>
      </c>
      <c r="N67" s="18" t="s">
        <v>382</v>
      </c>
      <c r="O67" s="40">
        <f t="shared" si="3"/>
        <v>372</v>
      </c>
      <c r="P67" s="38">
        <f t="shared" si="1"/>
        <v>372</v>
      </c>
      <c r="Q67" s="54"/>
      <c r="R67" s="42">
        <f t="shared" si="4"/>
        <v>372</v>
      </c>
      <c r="S67" s="38">
        <v>372</v>
      </c>
      <c r="T67" s="41"/>
      <c r="U67" s="41"/>
      <c r="V67" s="41"/>
      <c r="W67" s="42"/>
      <c r="X67" s="42"/>
      <c r="Y67" s="42"/>
      <c r="Z67" s="54"/>
      <c r="AA67" s="52" t="s">
        <v>391</v>
      </c>
      <c r="AB67" s="18" t="s">
        <v>195</v>
      </c>
    </row>
    <row r="68" s="6" customFormat="1" ht="211" customHeight="1" spans="1:28">
      <c r="A68" s="17">
        <v>61</v>
      </c>
      <c r="B68" s="18" t="s">
        <v>392</v>
      </c>
      <c r="C68" s="18" t="s">
        <v>393</v>
      </c>
      <c r="D68" s="18" t="s">
        <v>51</v>
      </c>
      <c r="E68" s="18" t="s">
        <v>63</v>
      </c>
      <c r="F68" s="18" t="s">
        <v>394</v>
      </c>
      <c r="G68" s="18" t="s">
        <v>378</v>
      </c>
      <c r="H68" s="19" t="s">
        <v>395</v>
      </c>
      <c r="I68" s="18" t="s">
        <v>347</v>
      </c>
      <c r="J68" s="18">
        <v>153.9</v>
      </c>
      <c r="K68" s="18" t="s">
        <v>57</v>
      </c>
      <c r="L68" s="39" t="s">
        <v>380</v>
      </c>
      <c r="M68" s="18" t="s">
        <v>381</v>
      </c>
      <c r="N68" s="18" t="s">
        <v>382</v>
      </c>
      <c r="O68" s="40">
        <f t="shared" si="3"/>
        <v>385</v>
      </c>
      <c r="P68" s="38">
        <f t="shared" si="1"/>
        <v>385</v>
      </c>
      <c r="Q68" s="54"/>
      <c r="R68" s="42">
        <f t="shared" si="4"/>
        <v>385</v>
      </c>
      <c r="S68" s="41">
        <v>385</v>
      </c>
      <c r="T68" s="41"/>
      <c r="U68" s="41"/>
      <c r="V68" s="41"/>
      <c r="W68" s="42"/>
      <c r="X68" s="42"/>
      <c r="Y68" s="42"/>
      <c r="Z68" s="54"/>
      <c r="AA68" s="52" t="s">
        <v>396</v>
      </c>
      <c r="AB68" s="18" t="s">
        <v>195</v>
      </c>
    </row>
    <row r="69" s="6" customFormat="1" ht="155" customHeight="1" spans="1:28">
      <c r="A69" s="17">
        <v>62</v>
      </c>
      <c r="B69" s="18" t="s">
        <v>397</v>
      </c>
      <c r="C69" s="18" t="s">
        <v>398</v>
      </c>
      <c r="D69" s="18" t="s">
        <v>51</v>
      </c>
      <c r="E69" s="18" t="s">
        <v>63</v>
      </c>
      <c r="F69" s="18" t="s">
        <v>394</v>
      </c>
      <c r="G69" s="18" t="s">
        <v>378</v>
      </c>
      <c r="H69" s="19" t="s">
        <v>399</v>
      </c>
      <c r="I69" s="18" t="s">
        <v>347</v>
      </c>
      <c r="J69" s="18">
        <v>150.97</v>
      </c>
      <c r="K69" s="18" t="s">
        <v>57</v>
      </c>
      <c r="L69" s="39" t="s">
        <v>380</v>
      </c>
      <c r="M69" s="18" t="s">
        <v>381</v>
      </c>
      <c r="N69" s="18" t="s">
        <v>382</v>
      </c>
      <c r="O69" s="40">
        <f t="shared" si="3"/>
        <v>382</v>
      </c>
      <c r="P69" s="38">
        <f t="shared" si="1"/>
        <v>382</v>
      </c>
      <c r="Q69" s="54"/>
      <c r="R69" s="42">
        <f t="shared" si="4"/>
        <v>382</v>
      </c>
      <c r="S69" s="41">
        <v>382</v>
      </c>
      <c r="T69" s="41"/>
      <c r="U69" s="41"/>
      <c r="V69" s="41"/>
      <c r="W69" s="42"/>
      <c r="X69" s="42"/>
      <c r="Y69" s="42"/>
      <c r="Z69" s="54"/>
      <c r="AA69" s="52" t="s">
        <v>400</v>
      </c>
      <c r="AB69" s="18" t="s">
        <v>195</v>
      </c>
    </row>
    <row r="70" s="6" customFormat="1" ht="184" customHeight="1" spans="1:28">
      <c r="A70" s="17">
        <v>63</v>
      </c>
      <c r="B70" s="18" t="s">
        <v>401</v>
      </c>
      <c r="C70" s="18" t="s">
        <v>402</v>
      </c>
      <c r="D70" s="18" t="s">
        <v>51</v>
      </c>
      <c r="E70" s="18" t="s">
        <v>63</v>
      </c>
      <c r="F70" s="18" t="s">
        <v>394</v>
      </c>
      <c r="G70" s="18" t="s">
        <v>378</v>
      </c>
      <c r="H70" s="19" t="s">
        <v>403</v>
      </c>
      <c r="I70" s="18" t="s">
        <v>347</v>
      </c>
      <c r="J70" s="18">
        <v>150</v>
      </c>
      <c r="K70" s="18" t="s">
        <v>57</v>
      </c>
      <c r="L70" s="39" t="s">
        <v>380</v>
      </c>
      <c r="M70" s="18" t="s">
        <v>381</v>
      </c>
      <c r="N70" s="18" t="s">
        <v>382</v>
      </c>
      <c r="O70" s="40">
        <f t="shared" si="3"/>
        <v>390</v>
      </c>
      <c r="P70" s="38">
        <f t="shared" si="1"/>
        <v>390</v>
      </c>
      <c r="Q70" s="54"/>
      <c r="R70" s="42">
        <f t="shared" si="4"/>
        <v>390</v>
      </c>
      <c r="S70" s="41">
        <v>390</v>
      </c>
      <c r="T70" s="41"/>
      <c r="U70" s="41"/>
      <c r="V70" s="41"/>
      <c r="W70" s="42"/>
      <c r="X70" s="42"/>
      <c r="Y70" s="42"/>
      <c r="Z70" s="54"/>
      <c r="AA70" s="52" t="s">
        <v>404</v>
      </c>
      <c r="AB70" s="18" t="s">
        <v>195</v>
      </c>
    </row>
    <row r="71" s="6" customFormat="1" ht="181" customHeight="1" spans="1:28">
      <c r="A71" s="17">
        <v>64</v>
      </c>
      <c r="B71" s="18" t="s">
        <v>405</v>
      </c>
      <c r="C71" s="18" t="s">
        <v>406</v>
      </c>
      <c r="D71" s="18" t="s">
        <v>51</v>
      </c>
      <c r="E71" s="18" t="s">
        <v>63</v>
      </c>
      <c r="F71" s="18" t="s">
        <v>394</v>
      </c>
      <c r="G71" s="18" t="s">
        <v>378</v>
      </c>
      <c r="H71" s="19" t="s">
        <v>407</v>
      </c>
      <c r="I71" s="18" t="s">
        <v>347</v>
      </c>
      <c r="J71" s="18">
        <v>146.02</v>
      </c>
      <c r="K71" s="18" t="s">
        <v>57</v>
      </c>
      <c r="L71" s="39" t="s">
        <v>380</v>
      </c>
      <c r="M71" s="18" t="s">
        <v>381</v>
      </c>
      <c r="N71" s="18" t="s">
        <v>382</v>
      </c>
      <c r="O71" s="40">
        <f t="shared" si="3"/>
        <v>373</v>
      </c>
      <c r="P71" s="38">
        <f t="shared" si="1"/>
        <v>373</v>
      </c>
      <c r="Q71" s="54"/>
      <c r="R71" s="42">
        <f t="shared" si="4"/>
        <v>373</v>
      </c>
      <c r="S71" s="41">
        <v>373</v>
      </c>
      <c r="T71" s="41"/>
      <c r="U71" s="41"/>
      <c r="V71" s="41"/>
      <c r="W71" s="42"/>
      <c r="X71" s="42"/>
      <c r="Y71" s="42"/>
      <c r="Z71" s="54"/>
      <c r="AA71" s="52" t="s">
        <v>408</v>
      </c>
      <c r="AB71" s="18" t="s">
        <v>195</v>
      </c>
    </row>
    <row r="72" s="6" customFormat="1" ht="185" customHeight="1" spans="1:28">
      <c r="A72" s="17">
        <v>65</v>
      </c>
      <c r="B72" s="18" t="s">
        <v>409</v>
      </c>
      <c r="C72" s="18" t="s">
        <v>410</v>
      </c>
      <c r="D72" s="18" t="s">
        <v>51</v>
      </c>
      <c r="E72" s="18" t="s">
        <v>63</v>
      </c>
      <c r="F72" s="18" t="s">
        <v>394</v>
      </c>
      <c r="G72" s="18" t="s">
        <v>378</v>
      </c>
      <c r="H72" s="19" t="s">
        <v>411</v>
      </c>
      <c r="I72" s="18" t="s">
        <v>347</v>
      </c>
      <c r="J72" s="18">
        <v>149.92</v>
      </c>
      <c r="K72" s="18" t="s">
        <v>57</v>
      </c>
      <c r="L72" s="39" t="s">
        <v>380</v>
      </c>
      <c r="M72" s="18" t="s">
        <v>381</v>
      </c>
      <c r="N72" s="18" t="s">
        <v>382</v>
      </c>
      <c r="O72" s="40">
        <f t="shared" si="3"/>
        <v>382</v>
      </c>
      <c r="P72" s="38">
        <f t="shared" ref="P72:P107" si="5">Q72+R72</f>
        <v>382</v>
      </c>
      <c r="Q72" s="54"/>
      <c r="R72" s="42">
        <f t="shared" si="4"/>
        <v>382</v>
      </c>
      <c r="S72" s="38">
        <v>382</v>
      </c>
      <c r="T72" s="41"/>
      <c r="U72" s="41"/>
      <c r="V72" s="41"/>
      <c r="W72" s="42"/>
      <c r="X72" s="42"/>
      <c r="Y72" s="42"/>
      <c r="Z72" s="54"/>
      <c r="AA72" s="52" t="s">
        <v>412</v>
      </c>
      <c r="AB72" s="18" t="s">
        <v>195</v>
      </c>
    </row>
    <row r="73" s="6" customFormat="1" ht="155" customHeight="1" spans="1:28">
      <c r="A73" s="17">
        <v>66</v>
      </c>
      <c r="B73" s="18" t="s">
        <v>413</v>
      </c>
      <c r="C73" s="18" t="s">
        <v>414</v>
      </c>
      <c r="D73" s="18" t="s">
        <v>51</v>
      </c>
      <c r="E73" s="18" t="s">
        <v>63</v>
      </c>
      <c r="F73" s="18" t="s">
        <v>415</v>
      </c>
      <c r="G73" s="18" t="s">
        <v>416</v>
      </c>
      <c r="H73" s="19" t="s">
        <v>417</v>
      </c>
      <c r="I73" s="39" t="s">
        <v>96</v>
      </c>
      <c r="J73" s="39">
        <v>10</v>
      </c>
      <c r="K73" s="18" t="s">
        <v>57</v>
      </c>
      <c r="L73" s="39" t="s">
        <v>380</v>
      </c>
      <c r="M73" s="39" t="s">
        <v>418</v>
      </c>
      <c r="N73" s="18" t="s">
        <v>382</v>
      </c>
      <c r="O73" s="40">
        <v>420</v>
      </c>
      <c r="P73" s="38">
        <f t="shared" si="5"/>
        <v>420</v>
      </c>
      <c r="Q73" s="54"/>
      <c r="R73" s="42">
        <f t="shared" si="4"/>
        <v>420</v>
      </c>
      <c r="S73" s="38">
        <v>420</v>
      </c>
      <c r="T73" s="41"/>
      <c r="U73" s="41"/>
      <c r="V73" s="41"/>
      <c r="W73" s="42"/>
      <c r="X73" s="42"/>
      <c r="Y73" s="42"/>
      <c r="Z73" s="54"/>
      <c r="AA73" s="52" t="s">
        <v>419</v>
      </c>
      <c r="AB73" s="18" t="s">
        <v>195</v>
      </c>
    </row>
    <row r="74" s="6" customFormat="1" ht="324" customHeight="1" spans="1:28">
      <c r="A74" s="17">
        <v>67</v>
      </c>
      <c r="B74" s="18" t="s">
        <v>420</v>
      </c>
      <c r="C74" s="24" t="s">
        <v>421</v>
      </c>
      <c r="D74" s="18" t="s">
        <v>51</v>
      </c>
      <c r="E74" s="18" t="s">
        <v>63</v>
      </c>
      <c r="F74" s="18" t="s">
        <v>267</v>
      </c>
      <c r="G74" s="18" t="s">
        <v>378</v>
      </c>
      <c r="H74" s="18" t="s">
        <v>422</v>
      </c>
      <c r="I74" s="18" t="s">
        <v>347</v>
      </c>
      <c r="J74" s="18">
        <v>500</v>
      </c>
      <c r="K74" s="18" t="s">
        <v>57</v>
      </c>
      <c r="L74" s="18" t="s">
        <v>319</v>
      </c>
      <c r="M74" s="18" t="s">
        <v>79</v>
      </c>
      <c r="N74" s="18" t="s">
        <v>320</v>
      </c>
      <c r="O74" s="40">
        <f t="shared" ref="O74:O79" si="6">SUM(R74)</f>
        <v>137.5</v>
      </c>
      <c r="P74" s="38">
        <f t="shared" si="5"/>
        <v>137.5</v>
      </c>
      <c r="Q74" s="52"/>
      <c r="R74" s="42">
        <f t="shared" si="4"/>
        <v>137.5</v>
      </c>
      <c r="S74" s="52">
        <v>137.5</v>
      </c>
      <c r="T74" s="18"/>
      <c r="U74" s="18"/>
      <c r="V74" s="18"/>
      <c r="W74" s="18"/>
      <c r="X74" s="18"/>
      <c r="Y74" s="18"/>
      <c r="Z74" s="18"/>
      <c r="AA74" s="18" t="s">
        <v>423</v>
      </c>
      <c r="AB74" s="18" t="s">
        <v>195</v>
      </c>
    </row>
    <row r="75" s="6" customFormat="1" ht="315" customHeight="1" spans="1:28">
      <c r="A75" s="17">
        <v>68</v>
      </c>
      <c r="B75" s="18" t="s">
        <v>424</v>
      </c>
      <c r="C75" s="18" t="s">
        <v>425</v>
      </c>
      <c r="D75" s="18" t="s">
        <v>51</v>
      </c>
      <c r="E75" s="18" t="s">
        <v>63</v>
      </c>
      <c r="F75" s="18" t="s">
        <v>267</v>
      </c>
      <c r="G75" s="18" t="s">
        <v>426</v>
      </c>
      <c r="H75" s="19" t="s">
        <v>427</v>
      </c>
      <c r="I75" s="18" t="s">
        <v>347</v>
      </c>
      <c r="J75" s="18">
        <v>620</v>
      </c>
      <c r="K75" s="18" t="s">
        <v>57</v>
      </c>
      <c r="L75" s="18" t="s">
        <v>279</v>
      </c>
      <c r="M75" s="18" t="s">
        <v>79</v>
      </c>
      <c r="N75" s="18" t="s">
        <v>287</v>
      </c>
      <c r="O75" s="40">
        <v>210</v>
      </c>
      <c r="P75" s="38">
        <f t="shared" si="5"/>
        <v>210</v>
      </c>
      <c r="Q75" s="41"/>
      <c r="R75" s="42">
        <f t="shared" si="4"/>
        <v>210</v>
      </c>
      <c r="S75" s="41">
        <v>210</v>
      </c>
      <c r="T75" s="41"/>
      <c r="U75" s="41"/>
      <c r="V75" s="41"/>
      <c r="W75" s="41"/>
      <c r="X75" s="41"/>
      <c r="Y75" s="42"/>
      <c r="Z75" s="42"/>
      <c r="AA75" s="18" t="s">
        <v>428</v>
      </c>
      <c r="AB75" s="18"/>
    </row>
    <row r="76" s="6" customFormat="1" ht="316" customHeight="1" spans="1:28">
      <c r="A76" s="17">
        <v>69</v>
      </c>
      <c r="B76" s="18" t="s">
        <v>429</v>
      </c>
      <c r="C76" s="18" t="s">
        <v>430</v>
      </c>
      <c r="D76" s="18" t="s">
        <v>51</v>
      </c>
      <c r="E76" s="18" t="s">
        <v>63</v>
      </c>
      <c r="F76" s="18" t="s">
        <v>267</v>
      </c>
      <c r="G76" s="18" t="s">
        <v>431</v>
      </c>
      <c r="H76" s="18" t="s">
        <v>432</v>
      </c>
      <c r="I76" s="18" t="s">
        <v>433</v>
      </c>
      <c r="J76" s="18">
        <v>0.32</v>
      </c>
      <c r="K76" s="18" t="s">
        <v>57</v>
      </c>
      <c r="L76" s="18" t="s">
        <v>242</v>
      </c>
      <c r="M76" s="18" t="s">
        <v>79</v>
      </c>
      <c r="N76" s="18" t="s">
        <v>243</v>
      </c>
      <c r="O76" s="40">
        <v>1108</v>
      </c>
      <c r="P76" s="38">
        <f t="shared" si="5"/>
        <v>430</v>
      </c>
      <c r="Q76" s="41"/>
      <c r="R76" s="42">
        <f t="shared" si="4"/>
        <v>430</v>
      </c>
      <c r="S76" s="73">
        <v>430</v>
      </c>
      <c r="T76" s="41"/>
      <c r="U76" s="41"/>
      <c r="V76" s="54"/>
      <c r="W76" s="74">
        <f t="shared" ref="W76:W80" si="7">O76-S76</f>
        <v>678</v>
      </c>
      <c r="X76" s="18"/>
      <c r="Y76" s="54"/>
      <c r="Z76" s="54"/>
      <c r="AA76" s="18" t="s">
        <v>434</v>
      </c>
      <c r="AB76" s="18"/>
    </row>
    <row r="77" s="6" customFormat="1" ht="374" customHeight="1" spans="1:28">
      <c r="A77" s="17">
        <v>70</v>
      </c>
      <c r="B77" s="18" t="s">
        <v>435</v>
      </c>
      <c r="C77" s="26" t="s">
        <v>436</v>
      </c>
      <c r="D77" s="18" t="s">
        <v>51</v>
      </c>
      <c r="E77" s="18" t="s">
        <v>63</v>
      </c>
      <c r="F77" s="18" t="s">
        <v>122</v>
      </c>
      <c r="G77" s="18" t="s">
        <v>437</v>
      </c>
      <c r="H77" s="19" t="s">
        <v>438</v>
      </c>
      <c r="I77" s="18" t="s">
        <v>347</v>
      </c>
      <c r="J77" s="18">
        <v>8037.69</v>
      </c>
      <c r="K77" s="18" t="s">
        <v>57</v>
      </c>
      <c r="L77" s="18" t="s">
        <v>214</v>
      </c>
      <c r="M77" s="18" t="s">
        <v>79</v>
      </c>
      <c r="N77" s="43" t="s">
        <v>215</v>
      </c>
      <c r="O77" s="40">
        <f t="shared" si="6"/>
        <v>2273</v>
      </c>
      <c r="P77" s="38">
        <f t="shared" si="5"/>
        <v>2273</v>
      </c>
      <c r="Q77" s="54"/>
      <c r="R77" s="42">
        <f t="shared" si="4"/>
        <v>2273</v>
      </c>
      <c r="S77" s="41">
        <v>2273</v>
      </c>
      <c r="T77" s="41"/>
      <c r="U77" s="41"/>
      <c r="V77" s="41"/>
      <c r="W77" s="42"/>
      <c r="X77" s="42"/>
      <c r="Y77" s="42"/>
      <c r="Z77" s="54"/>
      <c r="AA77" s="52" t="s">
        <v>428</v>
      </c>
      <c r="AB77" s="18"/>
    </row>
    <row r="78" s="6" customFormat="1" ht="355" customHeight="1" spans="1:28">
      <c r="A78" s="17">
        <v>71</v>
      </c>
      <c r="B78" s="18" t="s">
        <v>439</v>
      </c>
      <c r="C78" s="18" t="s">
        <v>440</v>
      </c>
      <c r="D78" s="18" t="s">
        <v>51</v>
      </c>
      <c r="E78" s="18" t="s">
        <v>63</v>
      </c>
      <c r="F78" s="18" t="s">
        <v>267</v>
      </c>
      <c r="G78" s="18" t="s">
        <v>441</v>
      </c>
      <c r="H78" s="71" t="s">
        <v>442</v>
      </c>
      <c r="I78" s="18" t="s">
        <v>433</v>
      </c>
      <c r="J78" s="18">
        <v>0.63</v>
      </c>
      <c r="K78" s="18" t="s">
        <v>57</v>
      </c>
      <c r="L78" s="18" t="s">
        <v>181</v>
      </c>
      <c r="M78" s="18" t="s">
        <v>79</v>
      </c>
      <c r="N78" s="18" t="s">
        <v>182</v>
      </c>
      <c r="O78" s="40">
        <v>2056</v>
      </c>
      <c r="P78" s="38">
        <f t="shared" si="5"/>
        <v>671</v>
      </c>
      <c r="Q78" s="75"/>
      <c r="R78" s="42">
        <f t="shared" si="4"/>
        <v>671</v>
      </c>
      <c r="S78" s="73">
        <v>671</v>
      </c>
      <c r="T78" s="41"/>
      <c r="U78" s="41"/>
      <c r="V78" s="54"/>
      <c r="W78" s="74">
        <f t="shared" si="7"/>
        <v>1385</v>
      </c>
      <c r="X78" s="18"/>
      <c r="Y78" s="54"/>
      <c r="Z78" s="54"/>
      <c r="AA78" s="18" t="s">
        <v>434</v>
      </c>
      <c r="AB78" s="18"/>
    </row>
    <row r="79" s="6" customFormat="1" ht="200" customHeight="1" spans="1:28">
      <c r="A79" s="17">
        <v>72</v>
      </c>
      <c r="B79" s="18" t="s">
        <v>443</v>
      </c>
      <c r="C79" s="18" t="s">
        <v>444</v>
      </c>
      <c r="D79" s="18" t="s">
        <v>51</v>
      </c>
      <c r="E79" s="18" t="s">
        <v>63</v>
      </c>
      <c r="F79" s="18" t="s">
        <v>170</v>
      </c>
      <c r="G79" s="18" t="s">
        <v>179</v>
      </c>
      <c r="H79" s="19" t="s">
        <v>445</v>
      </c>
      <c r="I79" s="18" t="s">
        <v>67</v>
      </c>
      <c r="J79" s="18">
        <v>120</v>
      </c>
      <c r="K79" s="18" t="s">
        <v>89</v>
      </c>
      <c r="L79" s="18" t="s">
        <v>181</v>
      </c>
      <c r="M79" s="18" t="s">
        <v>79</v>
      </c>
      <c r="N79" s="18" t="s">
        <v>182</v>
      </c>
      <c r="O79" s="40">
        <f t="shared" si="6"/>
        <v>360</v>
      </c>
      <c r="P79" s="38">
        <f t="shared" si="5"/>
        <v>360</v>
      </c>
      <c r="Q79" s="54"/>
      <c r="R79" s="42">
        <f t="shared" si="4"/>
        <v>360</v>
      </c>
      <c r="S79" s="41"/>
      <c r="T79" s="41">
        <v>360</v>
      </c>
      <c r="U79" s="41"/>
      <c r="V79" s="41"/>
      <c r="W79" s="42"/>
      <c r="X79" s="42"/>
      <c r="Y79" s="42"/>
      <c r="Z79" s="54"/>
      <c r="AA79" s="52" t="s">
        <v>446</v>
      </c>
      <c r="AB79" s="18" t="s">
        <v>195</v>
      </c>
    </row>
    <row r="80" s="68" customFormat="1" ht="339" customHeight="1" spans="1:28">
      <c r="A80" s="17">
        <v>73</v>
      </c>
      <c r="B80" s="18" t="s">
        <v>447</v>
      </c>
      <c r="C80" s="18" t="s">
        <v>448</v>
      </c>
      <c r="D80" s="18" t="s">
        <v>51</v>
      </c>
      <c r="E80" s="18" t="s">
        <v>63</v>
      </c>
      <c r="F80" s="18" t="s">
        <v>267</v>
      </c>
      <c r="G80" s="18" t="s">
        <v>449</v>
      </c>
      <c r="H80" s="71" t="s">
        <v>450</v>
      </c>
      <c r="I80" s="18" t="s">
        <v>433</v>
      </c>
      <c r="J80" s="18">
        <v>1.03</v>
      </c>
      <c r="K80" s="18" t="s">
        <v>57</v>
      </c>
      <c r="L80" s="18" t="s">
        <v>174</v>
      </c>
      <c r="M80" s="18" t="s">
        <v>79</v>
      </c>
      <c r="N80" s="18" t="s">
        <v>451</v>
      </c>
      <c r="O80" s="40">
        <v>3090</v>
      </c>
      <c r="P80" s="38">
        <f t="shared" si="5"/>
        <v>1105</v>
      </c>
      <c r="Q80" s="54"/>
      <c r="R80" s="42">
        <f t="shared" si="4"/>
        <v>1105</v>
      </c>
      <c r="S80" s="73">
        <v>1105</v>
      </c>
      <c r="T80" s="41"/>
      <c r="U80" s="41"/>
      <c r="V80" s="41"/>
      <c r="W80" s="74">
        <f t="shared" si="7"/>
        <v>1985</v>
      </c>
      <c r="X80" s="74"/>
      <c r="Y80" s="18"/>
      <c r="Z80" s="54"/>
      <c r="AA80" s="18" t="s">
        <v>434</v>
      </c>
      <c r="AB80" s="18"/>
    </row>
    <row r="81" s="6" customFormat="1" ht="200" customHeight="1" spans="1:28">
      <c r="A81" s="17">
        <v>74</v>
      </c>
      <c r="B81" s="18" t="s">
        <v>452</v>
      </c>
      <c r="C81" s="18" t="s">
        <v>453</v>
      </c>
      <c r="D81" s="18" t="s">
        <v>13</v>
      </c>
      <c r="E81" s="18" t="s">
        <v>63</v>
      </c>
      <c r="F81" s="18" t="s">
        <v>267</v>
      </c>
      <c r="G81" s="18" t="s">
        <v>363</v>
      </c>
      <c r="H81" s="27" t="s">
        <v>454</v>
      </c>
      <c r="I81" s="18" t="s">
        <v>173</v>
      </c>
      <c r="J81" s="18">
        <v>1051</v>
      </c>
      <c r="K81" s="18" t="s">
        <v>57</v>
      </c>
      <c r="L81" s="18" t="s">
        <v>141</v>
      </c>
      <c r="M81" s="18" t="s">
        <v>69</v>
      </c>
      <c r="N81" s="18" t="s">
        <v>142</v>
      </c>
      <c r="O81" s="42">
        <v>315.5</v>
      </c>
      <c r="P81" s="41">
        <f t="shared" si="5"/>
        <v>315.5</v>
      </c>
      <c r="Q81" s="41"/>
      <c r="R81" s="42">
        <f t="shared" si="4"/>
        <v>315.5</v>
      </c>
      <c r="S81" s="41">
        <v>315.5</v>
      </c>
      <c r="T81" s="41"/>
      <c r="U81" s="41"/>
      <c r="V81" s="41"/>
      <c r="W81" s="41"/>
      <c r="X81" s="41"/>
      <c r="Y81" s="42"/>
      <c r="Z81" s="42"/>
      <c r="AA81" s="18" t="s">
        <v>455</v>
      </c>
      <c r="AB81" s="18" t="s">
        <v>195</v>
      </c>
    </row>
    <row r="82" s="6" customFormat="1" ht="307" customHeight="1" spans="1:28">
      <c r="A82" s="17">
        <v>75</v>
      </c>
      <c r="B82" s="18" t="s">
        <v>456</v>
      </c>
      <c r="C82" s="18" t="s">
        <v>457</v>
      </c>
      <c r="D82" s="18" t="s">
        <v>51</v>
      </c>
      <c r="E82" s="18" t="s">
        <v>63</v>
      </c>
      <c r="F82" s="18" t="s">
        <v>267</v>
      </c>
      <c r="G82" s="18" t="s">
        <v>458</v>
      </c>
      <c r="H82" s="18" t="s">
        <v>459</v>
      </c>
      <c r="I82" s="18" t="s">
        <v>347</v>
      </c>
      <c r="J82" s="18">
        <v>5643.74</v>
      </c>
      <c r="K82" s="18" t="s">
        <v>57</v>
      </c>
      <c r="L82" s="18" t="s">
        <v>141</v>
      </c>
      <c r="M82" s="18" t="s">
        <v>79</v>
      </c>
      <c r="N82" s="18" t="s">
        <v>142</v>
      </c>
      <c r="O82" s="40">
        <f>SUM(R82)</f>
        <v>2200</v>
      </c>
      <c r="P82" s="38">
        <f t="shared" si="5"/>
        <v>2200</v>
      </c>
      <c r="Q82" s="41"/>
      <c r="R82" s="42">
        <f t="shared" si="4"/>
        <v>2200</v>
      </c>
      <c r="S82" s="41">
        <v>2200</v>
      </c>
      <c r="T82" s="41"/>
      <c r="U82" s="41"/>
      <c r="V82" s="41"/>
      <c r="W82" s="41"/>
      <c r="X82" s="41"/>
      <c r="Y82" s="42"/>
      <c r="Z82" s="42"/>
      <c r="AA82" s="18" t="s">
        <v>423</v>
      </c>
      <c r="AB82" s="18" t="s">
        <v>195</v>
      </c>
    </row>
    <row r="83" s="6" customFormat="1" ht="158" customHeight="1" spans="1:28">
      <c r="A83" s="17">
        <v>76</v>
      </c>
      <c r="B83" s="18" t="s">
        <v>460</v>
      </c>
      <c r="C83" s="18" t="s">
        <v>461</v>
      </c>
      <c r="D83" s="18" t="s">
        <v>51</v>
      </c>
      <c r="E83" s="18" t="s">
        <v>63</v>
      </c>
      <c r="F83" s="18" t="s">
        <v>462</v>
      </c>
      <c r="G83" s="18" t="s">
        <v>463</v>
      </c>
      <c r="H83" s="19" t="s">
        <v>464</v>
      </c>
      <c r="I83" s="18">
        <v>1</v>
      </c>
      <c r="J83" s="18" t="s">
        <v>340</v>
      </c>
      <c r="K83" s="18" t="s">
        <v>57</v>
      </c>
      <c r="L83" s="18" t="s">
        <v>465</v>
      </c>
      <c r="M83" s="18" t="s">
        <v>465</v>
      </c>
      <c r="N83" s="18" t="s">
        <v>466</v>
      </c>
      <c r="O83" s="40">
        <v>850</v>
      </c>
      <c r="P83" s="38">
        <f t="shared" si="5"/>
        <v>850</v>
      </c>
      <c r="Q83" s="41"/>
      <c r="R83" s="42">
        <f t="shared" si="4"/>
        <v>850</v>
      </c>
      <c r="S83" s="41">
        <v>850</v>
      </c>
      <c r="T83" s="41"/>
      <c r="U83" s="41"/>
      <c r="V83" s="41"/>
      <c r="W83" s="41"/>
      <c r="X83" s="41"/>
      <c r="Y83" s="42"/>
      <c r="Z83" s="42"/>
      <c r="AA83" s="18" t="s">
        <v>467</v>
      </c>
      <c r="AB83" s="18"/>
    </row>
    <row r="84" s="6" customFormat="1" ht="219" customHeight="1" spans="1:28">
      <c r="A84" s="17">
        <v>77</v>
      </c>
      <c r="B84" s="18" t="s">
        <v>468</v>
      </c>
      <c r="C84" s="18" t="s">
        <v>469</v>
      </c>
      <c r="D84" s="18" t="s">
        <v>13</v>
      </c>
      <c r="E84" s="18" t="s">
        <v>63</v>
      </c>
      <c r="F84" s="18" t="s">
        <v>145</v>
      </c>
      <c r="G84" s="18" t="s">
        <v>470</v>
      </c>
      <c r="H84" s="19" t="s">
        <v>471</v>
      </c>
      <c r="I84" s="18" t="s">
        <v>67</v>
      </c>
      <c r="J84" s="18">
        <v>265</v>
      </c>
      <c r="K84" s="18" t="s">
        <v>89</v>
      </c>
      <c r="L84" s="18" t="s">
        <v>214</v>
      </c>
      <c r="M84" s="18" t="s">
        <v>193</v>
      </c>
      <c r="N84" s="43" t="s">
        <v>215</v>
      </c>
      <c r="O84" s="44">
        <v>847</v>
      </c>
      <c r="P84" s="41">
        <f t="shared" si="5"/>
        <v>446.94</v>
      </c>
      <c r="Q84" s="55"/>
      <c r="R84" s="42">
        <f t="shared" si="4"/>
        <v>446.94</v>
      </c>
      <c r="S84" s="52"/>
      <c r="T84" s="55">
        <v>446.94</v>
      </c>
      <c r="U84" s="55"/>
      <c r="V84" s="55"/>
      <c r="W84" s="56">
        <v>400.06</v>
      </c>
      <c r="X84" s="55"/>
      <c r="Y84" s="55"/>
      <c r="Z84" s="55"/>
      <c r="AA84" s="52" t="s">
        <v>472</v>
      </c>
      <c r="AB84" s="63"/>
    </row>
    <row r="85" s="6" customFormat="1" ht="219" customHeight="1" spans="1:28">
      <c r="A85" s="17">
        <v>78</v>
      </c>
      <c r="B85" s="18" t="s">
        <v>473</v>
      </c>
      <c r="C85" s="18" t="s">
        <v>474</v>
      </c>
      <c r="D85" s="18" t="s">
        <v>13</v>
      </c>
      <c r="E85" s="18" t="s">
        <v>63</v>
      </c>
      <c r="F85" s="18" t="s">
        <v>113</v>
      </c>
      <c r="G85" s="18" t="s">
        <v>304</v>
      </c>
      <c r="H85" s="19" t="s">
        <v>475</v>
      </c>
      <c r="I85" s="18" t="s">
        <v>67</v>
      </c>
      <c r="J85" s="18">
        <v>389</v>
      </c>
      <c r="K85" s="18" t="s">
        <v>57</v>
      </c>
      <c r="L85" s="18" t="s">
        <v>279</v>
      </c>
      <c r="M85" s="18" t="s">
        <v>193</v>
      </c>
      <c r="N85" s="18" t="s">
        <v>287</v>
      </c>
      <c r="O85" s="44">
        <v>1482</v>
      </c>
      <c r="P85" s="38">
        <f t="shared" si="5"/>
        <v>1482</v>
      </c>
      <c r="Q85" s="55"/>
      <c r="R85" s="42">
        <f t="shared" si="4"/>
        <v>1482</v>
      </c>
      <c r="S85" s="39">
        <v>1482</v>
      </c>
      <c r="T85" s="55"/>
      <c r="U85" s="55"/>
      <c r="V85" s="55"/>
      <c r="W85" s="55"/>
      <c r="X85" s="55"/>
      <c r="Y85" s="55"/>
      <c r="Z85" s="55"/>
      <c r="AA85" s="52" t="s">
        <v>472</v>
      </c>
      <c r="AB85" s="63"/>
    </row>
    <row r="86" s="6" customFormat="1" ht="219" customHeight="1" spans="1:28">
      <c r="A86" s="17">
        <v>79</v>
      </c>
      <c r="B86" s="18" t="s">
        <v>476</v>
      </c>
      <c r="C86" s="18" t="s">
        <v>477</v>
      </c>
      <c r="D86" s="18" t="s">
        <v>13</v>
      </c>
      <c r="E86" s="18" t="s">
        <v>63</v>
      </c>
      <c r="F86" s="18" t="s">
        <v>113</v>
      </c>
      <c r="G86" s="18" t="s">
        <v>203</v>
      </c>
      <c r="H86" s="19" t="s">
        <v>478</v>
      </c>
      <c r="I86" s="18" t="s">
        <v>67</v>
      </c>
      <c r="J86" s="18">
        <v>115</v>
      </c>
      <c r="K86" s="18" t="s">
        <v>57</v>
      </c>
      <c r="L86" s="18" t="s">
        <v>181</v>
      </c>
      <c r="M86" s="18" t="s">
        <v>193</v>
      </c>
      <c r="N86" s="18" t="s">
        <v>182</v>
      </c>
      <c r="O86" s="44">
        <v>472</v>
      </c>
      <c r="P86" s="38">
        <f t="shared" si="5"/>
        <v>472</v>
      </c>
      <c r="Q86" s="55"/>
      <c r="R86" s="42">
        <f t="shared" si="4"/>
        <v>472</v>
      </c>
      <c r="S86" s="39">
        <v>472</v>
      </c>
      <c r="T86" s="55"/>
      <c r="U86" s="55"/>
      <c r="V86" s="55"/>
      <c r="W86" s="55"/>
      <c r="X86" s="55"/>
      <c r="Y86" s="55"/>
      <c r="Z86" s="55"/>
      <c r="AA86" s="52" t="s">
        <v>472</v>
      </c>
      <c r="AB86" s="63"/>
    </row>
    <row r="87" s="6" customFormat="1" ht="219" customHeight="1" spans="1:28">
      <c r="A87" s="17">
        <v>80</v>
      </c>
      <c r="B87" s="18" t="s">
        <v>479</v>
      </c>
      <c r="C87" s="28" t="s">
        <v>480</v>
      </c>
      <c r="D87" s="18" t="s">
        <v>51</v>
      </c>
      <c r="E87" s="18" t="s">
        <v>63</v>
      </c>
      <c r="F87" s="18" t="s">
        <v>481</v>
      </c>
      <c r="G87" s="28" t="s">
        <v>482</v>
      </c>
      <c r="H87" s="19" t="s">
        <v>483</v>
      </c>
      <c r="I87" s="45" t="s">
        <v>340</v>
      </c>
      <c r="J87" s="46">
        <v>1</v>
      </c>
      <c r="K87" s="18" t="s">
        <v>57</v>
      </c>
      <c r="L87" s="18" t="s">
        <v>482</v>
      </c>
      <c r="M87" s="18" t="s">
        <v>482</v>
      </c>
      <c r="N87" s="28" t="s">
        <v>484</v>
      </c>
      <c r="O87" s="44">
        <v>4900</v>
      </c>
      <c r="P87" s="38">
        <f t="shared" si="5"/>
        <v>4900</v>
      </c>
      <c r="Q87" s="55"/>
      <c r="R87" s="42">
        <f t="shared" si="4"/>
        <v>4900</v>
      </c>
      <c r="S87" s="55">
        <v>4900</v>
      </c>
      <c r="T87" s="55"/>
      <c r="U87" s="55"/>
      <c r="V87" s="55"/>
      <c r="W87" s="55"/>
      <c r="X87" s="55"/>
      <c r="Y87" s="55"/>
      <c r="Z87" s="55"/>
      <c r="AA87" s="52" t="s">
        <v>485</v>
      </c>
      <c r="AB87" s="63"/>
    </row>
    <row r="88" s="6" customFormat="1" ht="219" customHeight="1" spans="1:28">
      <c r="A88" s="17">
        <v>81</v>
      </c>
      <c r="B88" s="18" t="s">
        <v>486</v>
      </c>
      <c r="C88" s="24" t="s">
        <v>487</v>
      </c>
      <c r="D88" s="28" t="s">
        <v>51</v>
      </c>
      <c r="E88" s="28" t="s">
        <v>63</v>
      </c>
      <c r="F88" s="28" t="s">
        <v>488</v>
      </c>
      <c r="G88" s="28" t="s">
        <v>482</v>
      </c>
      <c r="H88" s="28" t="s">
        <v>489</v>
      </c>
      <c r="I88" s="28" t="s">
        <v>220</v>
      </c>
      <c r="J88" s="28">
        <v>74</v>
      </c>
      <c r="K88" s="28" t="s">
        <v>57</v>
      </c>
      <c r="L88" s="28" t="s">
        <v>79</v>
      </c>
      <c r="M88" s="28" t="s">
        <v>79</v>
      </c>
      <c r="N88" s="28" t="s">
        <v>80</v>
      </c>
      <c r="O88" s="44">
        <v>8000</v>
      </c>
      <c r="P88" s="55">
        <f t="shared" si="5"/>
        <v>4000</v>
      </c>
      <c r="Q88" s="55"/>
      <c r="R88" s="42">
        <f t="shared" si="4"/>
        <v>4000</v>
      </c>
      <c r="S88" s="55">
        <v>4000</v>
      </c>
      <c r="T88" s="55"/>
      <c r="U88" s="55"/>
      <c r="V88" s="55"/>
      <c r="W88" s="55"/>
      <c r="X88" s="55">
        <f>Y88+Z88</f>
        <v>4000</v>
      </c>
      <c r="Y88" s="55"/>
      <c r="Z88" s="55">
        <v>4000</v>
      </c>
      <c r="AA88" s="52" t="s">
        <v>485</v>
      </c>
      <c r="AB88" s="63"/>
    </row>
    <row r="89" s="6" customFormat="1" ht="155" customHeight="1" spans="1:28">
      <c r="A89" s="17">
        <v>82</v>
      </c>
      <c r="B89" s="18" t="s">
        <v>490</v>
      </c>
      <c r="C89" s="18" t="s">
        <v>491</v>
      </c>
      <c r="D89" s="18" t="s">
        <v>51</v>
      </c>
      <c r="E89" s="18" t="s">
        <v>63</v>
      </c>
      <c r="F89" s="18" t="s">
        <v>492</v>
      </c>
      <c r="G89" s="18" t="s">
        <v>493</v>
      </c>
      <c r="H89" s="19" t="s">
        <v>494</v>
      </c>
      <c r="I89" s="18" t="s">
        <v>56</v>
      </c>
      <c r="J89" s="18">
        <v>9.225</v>
      </c>
      <c r="K89" s="18" t="s">
        <v>57</v>
      </c>
      <c r="L89" s="18" t="s">
        <v>58</v>
      </c>
      <c r="M89" s="18" t="s">
        <v>58</v>
      </c>
      <c r="N89" s="18" t="s">
        <v>59</v>
      </c>
      <c r="O89" s="40">
        <f>SUM(R89)</f>
        <v>2830</v>
      </c>
      <c r="P89" s="38">
        <f t="shared" si="5"/>
        <v>2830</v>
      </c>
      <c r="Q89" s="41"/>
      <c r="R89" s="42">
        <f t="shared" ref="R89:R95" si="8">S89+T89+U89+V89</f>
        <v>2830</v>
      </c>
      <c r="S89" s="41">
        <v>2830</v>
      </c>
      <c r="T89" s="41"/>
      <c r="U89" s="41"/>
      <c r="V89" s="41"/>
      <c r="W89" s="41"/>
      <c r="X89" s="41"/>
      <c r="Y89" s="54"/>
      <c r="Z89" s="62"/>
      <c r="AA89" s="52" t="s">
        <v>495</v>
      </c>
      <c r="AB89" s="18" t="s">
        <v>195</v>
      </c>
    </row>
    <row r="90" s="6" customFormat="1" ht="112.5" spans="1:28">
      <c r="A90" s="17">
        <v>83</v>
      </c>
      <c r="B90" s="18" t="s">
        <v>496</v>
      </c>
      <c r="C90" s="18" t="s">
        <v>497</v>
      </c>
      <c r="D90" s="18" t="s">
        <v>51</v>
      </c>
      <c r="E90" s="18" t="s">
        <v>63</v>
      </c>
      <c r="F90" s="18" t="s">
        <v>498</v>
      </c>
      <c r="G90" s="18" t="s">
        <v>499</v>
      </c>
      <c r="H90" s="19" t="s">
        <v>500</v>
      </c>
      <c r="I90" s="18" t="s">
        <v>162</v>
      </c>
      <c r="J90" s="18">
        <v>2800</v>
      </c>
      <c r="K90" s="18" t="s">
        <v>57</v>
      </c>
      <c r="L90" s="18" t="s">
        <v>319</v>
      </c>
      <c r="M90" s="18" t="s">
        <v>193</v>
      </c>
      <c r="N90" s="18" t="s">
        <v>320</v>
      </c>
      <c r="O90" s="40">
        <f>SUM(R90)</f>
        <v>750</v>
      </c>
      <c r="P90" s="38">
        <f t="shared" si="5"/>
        <v>750</v>
      </c>
      <c r="Q90" s="41"/>
      <c r="R90" s="42">
        <f t="shared" si="8"/>
        <v>750</v>
      </c>
      <c r="S90" s="41">
        <v>750</v>
      </c>
      <c r="T90" s="41"/>
      <c r="U90" s="41"/>
      <c r="V90" s="41"/>
      <c r="W90" s="41"/>
      <c r="X90" s="41"/>
      <c r="Y90" s="54"/>
      <c r="Z90" s="62"/>
      <c r="AA90" s="52" t="s">
        <v>288</v>
      </c>
      <c r="AB90" s="18" t="s">
        <v>195</v>
      </c>
    </row>
    <row r="91" s="6" customFormat="1" ht="112.5" spans="1:28">
      <c r="A91" s="17">
        <v>84</v>
      </c>
      <c r="B91" s="18" t="s">
        <v>501</v>
      </c>
      <c r="C91" s="18" t="s">
        <v>502</v>
      </c>
      <c r="D91" s="18" t="s">
        <v>51</v>
      </c>
      <c r="E91" s="18" t="s">
        <v>63</v>
      </c>
      <c r="F91" s="18" t="s">
        <v>498</v>
      </c>
      <c r="G91" s="18" t="s">
        <v>503</v>
      </c>
      <c r="H91" s="19" t="s">
        <v>504</v>
      </c>
      <c r="I91" s="18" t="s">
        <v>162</v>
      </c>
      <c r="J91" s="18">
        <v>7200</v>
      </c>
      <c r="K91" s="18" t="s">
        <v>57</v>
      </c>
      <c r="L91" s="18" t="s">
        <v>181</v>
      </c>
      <c r="M91" s="18" t="s">
        <v>79</v>
      </c>
      <c r="N91" s="18" t="s">
        <v>182</v>
      </c>
      <c r="O91" s="40">
        <v>440</v>
      </c>
      <c r="P91" s="38">
        <f t="shared" si="5"/>
        <v>440</v>
      </c>
      <c r="Q91" s="41"/>
      <c r="R91" s="42">
        <f t="shared" si="8"/>
        <v>440</v>
      </c>
      <c r="S91" s="41">
        <v>440</v>
      </c>
      <c r="T91" s="41"/>
      <c r="U91" s="41"/>
      <c r="V91" s="41"/>
      <c r="W91" s="41"/>
      <c r="X91" s="41"/>
      <c r="Y91" s="54"/>
      <c r="Z91" s="62"/>
      <c r="AA91" s="52" t="s">
        <v>288</v>
      </c>
      <c r="AB91" s="18" t="s">
        <v>195</v>
      </c>
    </row>
    <row r="92" s="6" customFormat="1" ht="112.5" spans="1:28">
      <c r="A92" s="17">
        <v>85</v>
      </c>
      <c r="B92" s="18" t="s">
        <v>505</v>
      </c>
      <c r="C92" s="18" t="s">
        <v>506</v>
      </c>
      <c r="D92" s="18" t="s">
        <v>51</v>
      </c>
      <c r="E92" s="18" t="s">
        <v>63</v>
      </c>
      <c r="F92" s="18" t="s">
        <v>498</v>
      </c>
      <c r="G92" s="18" t="s">
        <v>482</v>
      </c>
      <c r="H92" s="19" t="s">
        <v>507</v>
      </c>
      <c r="I92" s="18" t="s">
        <v>508</v>
      </c>
      <c r="J92" s="18">
        <v>3021</v>
      </c>
      <c r="K92" s="18" t="s">
        <v>57</v>
      </c>
      <c r="L92" s="18" t="s">
        <v>79</v>
      </c>
      <c r="M92" s="18" t="s">
        <v>79</v>
      </c>
      <c r="N92" s="18" t="s">
        <v>509</v>
      </c>
      <c r="O92" s="40">
        <v>360</v>
      </c>
      <c r="P92" s="38">
        <f t="shared" si="5"/>
        <v>360</v>
      </c>
      <c r="Q92" s="41"/>
      <c r="R92" s="42">
        <f t="shared" si="8"/>
        <v>360</v>
      </c>
      <c r="S92" s="41">
        <v>360</v>
      </c>
      <c r="T92" s="41"/>
      <c r="U92" s="41"/>
      <c r="V92" s="41"/>
      <c r="W92" s="41"/>
      <c r="X92" s="41"/>
      <c r="Y92" s="54"/>
      <c r="Z92" s="62"/>
      <c r="AA92" s="52" t="s">
        <v>288</v>
      </c>
      <c r="AB92" s="18" t="s">
        <v>195</v>
      </c>
    </row>
    <row r="93" s="6" customFormat="1" ht="250" customHeight="1" spans="1:28">
      <c r="A93" s="17">
        <v>86</v>
      </c>
      <c r="B93" s="18" t="s">
        <v>510</v>
      </c>
      <c r="C93" s="18" t="s">
        <v>511</v>
      </c>
      <c r="D93" s="18" t="s">
        <v>51</v>
      </c>
      <c r="E93" s="18" t="s">
        <v>63</v>
      </c>
      <c r="F93" s="18" t="s">
        <v>512</v>
      </c>
      <c r="G93" s="18" t="s">
        <v>203</v>
      </c>
      <c r="H93" s="19" t="s">
        <v>513</v>
      </c>
      <c r="I93" s="18" t="s">
        <v>365</v>
      </c>
      <c r="J93" s="18">
        <v>6.62</v>
      </c>
      <c r="K93" s="18" t="s">
        <v>57</v>
      </c>
      <c r="L93" s="18" t="s">
        <v>58</v>
      </c>
      <c r="M93" s="18" t="s">
        <v>58</v>
      </c>
      <c r="N93" s="18" t="s">
        <v>59</v>
      </c>
      <c r="O93" s="44">
        <v>971.27</v>
      </c>
      <c r="P93" s="38">
        <f t="shared" si="5"/>
        <v>971.27</v>
      </c>
      <c r="Q93" s="41"/>
      <c r="R93" s="42">
        <f t="shared" si="8"/>
        <v>971.27</v>
      </c>
      <c r="S93" s="38">
        <v>971.27</v>
      </c>
      <c r="T93" s="41"/>
      <c r="U93" s="41"/>
      <c r="V93" s="41"/>
      <c r="W93" s="41"/>
      <c r="X93" s="41"/>
      <c r="Y93" s="54"/>
      <c r="Z93" s="62"/>
      <c r="AA93" s="52" t="s">
        <v>495</v>
      </c>
      <c r="AB93" s="18" t="s">
        <v>195</v>
      </c>
    </row>
    <row r="94" s="6" customFormat="1" ht="112.5" spans="1:28">
      <c r="A94" s="17">
        <v>87</v>
      </c>
      <c r="B94" s="18" t="s">
        <v>514</v>
      </c>
      <c r="C94" s="18" t="s">
        <v>515</v>
      </c>
      <c r="D94" s="18" t="s">
        <v>51</v>
      </c>
      <c r="E94" s="18" t="s">
        <v>63</v>
      </c>
      <c r="F94" s="18" t="s">
        <v>498</v>
      </c>
      <c r="G94" s="18" t="s">
        <v>3</v>
      </c>
      <c r="H94" s="19" t="s">
        <v>516</v>
      </c>
      <c r="I94" s="18"/>
      <c r="J94" s="18"/>
      <c r="K94" s="18" t="s">
        <v>57</v>
      </c>
      <c r="L94" s="18" t="s">
        <v>79</v>
      </c>
      <c r="M94" s="18" t="s">
        <v>79</v>
      </c>
      <c r="N94" s="18" t="s">
        <v>80</v>
      </c>
      <c r="O94" s="40">
        <v>1700</v>
      </c>
      <c r="P94" s="38">
        <f t="shared" si="5"/>
        <v>1700</v>
      </c>
      <c r="Q94" s="41"/>
      <c r="R94" s="42">
        <f t="shared" si="8"/>
        <v>1700</v>
      </c>
      <c r="S94" s="41">
        <v>1700</v>
      </c>
      <c r="T94" s="41"/>
      <c r="U94" s="41"/>
      <c r="V94" s="41"/>
      <c r="W94" s="41"/>
      <c r="X94" s="41"/>
      <c r="Y94" s="54"/>
      <c r="Z94" s="62"/>
      <c r="AA94" s="52" t="s">
        <v>495</v>
      </c>
      <c r="AB94" s="18" t="s">
        <v>195</v>
      </c>
    </row>
    <row r="95" s="6" customFormat="1" ht="93.75" spans="1:28">
      <c r="A95" s="17">
        <v>88</v>
      </c>
      <c r="B95" s="18" t="s">
        <v>517</v>
      </c>
      <c r="C95" s="18" t="s">
        <v>518</v>
      </c>
      <c r="D95" s="18" t="s">
        <v>51</v>
      </c>
      <c r="E95" s="18" t="s">
        <v>63</v>
      </c>
      <c r="F95" s="18" t="s">
        <v>498</v>
      </c>
      <c r="G95" s="18" t="s">
        <v>519</v>
      </c>
      <c r="H95" s="19" t="s">
        <v>520</v>
      </c>
      <c r="I95" s="18" t="s">
        <v>347</v>
      </c>
      <c r="J95" s="18">
        <v>3183.96</v>
      </c>
      <c r="K95" s="18" t="s">
        <v>57</v>
      </c>
      <c r="L95" s="18" t="s">
        <v>174</v>
      </c>
      <c r="M95" s="18" t="s">
        <v>79</v>
      </c>
      <c r="N95" s="18" t="s">
        <v>175</v>
      </c>
      <c r="O95" s="40">
        <v>914</v>
      </c>
      <c r="P95" s="38">
        <f t="shared" si="5"/>
        <v>914</v>
      </c>
      <c r="Q95" s="41"/>
      <c r="R95" s="42">
        <f t="shared" si="8"/>
        <v>914</v>
      </c>
      <c r="S95" s="47">
        <v>914</v>
      </c>
      <c r="T95" s="41"/>
      <c r="U95" s="41"/>
      <c r="V95" s="41"/>
      <c r="W95" s="41"/>
      <c r="X95" s="41"/>
      <c r="Y95" s="54"/>
      <c r="Z95" s="62"/>
      <c r="AA95" s="52" t="s">
        <v>428</v>
      </c>
      <c r="AB95" s="18" t="s">
        <v>195</v>
      </c>
    </row>
    <row r="96" s="6" customFormat="1" ht="93.75" spans="1:28">
      <c r="A96" s="17">
        <v>89</v>
      </c>
      <c r="B96" s="18" t="s">
        <v>521</v>
      </c>
      <c r="C96" s="18" t="s">
        <v>522</v>
      </c>
      <c r="D96" s="18" t="s">
        <v>16</v>
      </c>
      <c r="E96" s="18" t="s">
        <v>63</v>
      </c>
      <c r="F96" s="18" t="s">
        <v>85</v>
      </c>
      <c r="G96" s="18" t="s">
        <v>3</v>
      </c>
      <c r="H96" s="19" t="s">
        <v>523</v>
      </c>
      <c r="I96" s="18" t="s">
        <v>96</v>
      </c>
      <c r="J96" s="18">
        <v>1</v>
      </c>
      <c r="K96" s="18" t="s">
        <v>57</v>
      </c>
      <c r="L96" s="18" t="s">
        <v>97</v>
      </c>
      <c r="M96" s="18" t="s">
        <v>97</v>
      </c>
      <c r="N96" s="18" t="s">
        <v>98</v>
      </c>
      <c r="O96" s="40">
        <v>200</v>
      </c>
      <c r="P96" s="38">
        <v>200</v>
      </c>
      <c r="Q96" s="41"/>
      <c r="R96" s="42">
        <v>200</v>
      </c>
      <c r="S96" s="47">
        <v>200</v>
      </c>
      <c r="T96" s="41"/>
      <c r="U96" s="41"/>
      <c r="V96" s="41"/>
      <c r="W96" s="41"/>
      <c r="X96" s="41"/>
      <c r="Y96" s="54"/>
      <c r="Z96" s="62"/>
      <c r="AA96" s="52" t="s">
        <v>99</v>
      </c>
      <c r="AB96" s="18" t="s">
        <v>195</v>
      </c>
    </row>
    <row r="97" s="6" customFormat="1" ht="93.75" spans="1:28">
      <c r="A97" s="17">
        <v>90</v>
      </c>
      <c r="B97" s="18" t="s">
        <v>524</v>
      </c>
      <c r="C97" s="18" t="s">
        <v>525</v>
      </c>
      <c r="D97" s="18" t="s">
        <v>51</v>
      </c>
      <c r="E97" s="18" t="s">
        <v>63</v>
      </c>
      <c r="F97" s="18" t="s">
        <v>526</v>
      </c>
      <c r="G97" s="18" t="s">
        <v>527</v>
      </c>
      <c r="H97" s="19" t="s">
        <v>528</v>
      </c>
      <c r="I97" s="18" t="s">
        <v>220</v>
      </c>
      <c r="J97" s="18">
        <v>119</v>
      </c>
      <c r="K97" s="18" t="s">
        <v>57</v>
      </c>
      <c r="L97" s="18" t="s">
        <v>214</v>
      </c>
      <c r="M97" s="18" t="s">
        <v>79</v>
      </c>
      <c r="N97" s="18" t="s">
        <v>215</v>
      </c>
      <c r="O97" s="40">
        <v>287.4</v>
      </c>
      <c r="P97" s="38">
        <f>Q97+R97</f>
        <v>287.4</v>
      </c>
      <c r="Q97" s="41"/>
      <c r="R97" s="42">
        <f>S97+T97+U97+V97</f>
        <v>287.4</v>
      </c>
      <c r="S97" s="41">
        <v>287.4</v>
      </c>
      <c r="T97" s="41"/>
      <c r="U97" s="41"/>
      <c r="V97" s="41"/>
      <c r="W97" s="41"/>
      <c r="X97" s="41"/>
      <c r="Y97" s="54"/>
      <c r="Z97" s="62"/>
      <c r="AA97" s="52" t="s">
        <v>529</v>
      </c>
      <c r="AB97" s="18" t="s">
        <v>195</v>
      </c>
    </row>
    <row r="98" s="6" customFormat="1" ht="75" spans="1:28">
      <c r="A98" s="17">
        <v>91</v>
      </c>
      <c r="B98" s="18" t="s">
        <v>530</v>
      </c>
      <c r="C98" s="18" t="s">
        <v>531</v>
      </c>
      <c r="D98" s="18" t="s">
        <v>51</v>
      </c>
      <c r="E98" s="18" t="s">
        <v>63</v>
      </c>
      <c r="F98" s="18" t="s">
        <v>526</v>
      </c>
      <c r="G98" s="18" t="s">
        <v>363</v>
      </c>
      <c r="H98" s="19" t="s">
        <v>532</v>
      </c>
      <c r="I98" s="18" t="s">
        <v>220</v>
      </c>
      <c r="J98" s="18">
        <v>187</v>
      </c>
      <c r="K98" s="18" t="s">
        <v>57</v>
      </c>
      <c r="L98" s="18" t="s">
        <v>533</v>
      </c>
      <c r="M98" s="18" t="s">
        <v>79</v>
      </c>
      <c r="N98" s="18" t="s">
        <v>534</v>
      </c>
      <c r="O98" s="40">
        <v>403.75</v>
      </c>
      <c r="P98" s="47">
        <v>403.75</v>
      </c>
      <c r="Q98" s="41"/>
      <c r="R98" s="40">
        <v>403.75</v>
      </c>
      <c r="S98" s="47">
        <v>403.75</v>
      </c>
      <c r="T98" s="41"/>
      <c r="U98" s="41"/>
      <c r="V98" s="41"/>
      <c r="W98" s="41"/>
      <c r="X98" s="41"/>
      <c r="Y98" s="54"/>
      <c r="Z98" s="62"/>
      <c r="AA98" s="52" t="s">
        <v>529</v>
      </c>
      <c r="AB98" s="18" t="s">
        <v>195</v>
      </c>
    </row>
    <row r="99" s="6" customFormat="1" ht="131.25" spans="1:28">
      <c r="A99" s="17">
        <v>92</v>
      </c>
      <c r="B99" s="18" t="s">
        <v>535</v>
      </c>
      <c r="C99" s="18" t="s">
        <v>536</v>
      </c>
      <c r="D99" s="18" t="s">
        <v>51</v>
      </c>
      <c r="E99" s="18" t="s">
        <v>63</v>
      </c>
      <c r="F99" s="18" t="s">
        <v>526</v>
      </c>
      <c r="G99" s="18" t="s">
        <v>537</v>
      </c>
      <c r="H99" s="19" t="s">
        <v>538</v>
      </c>
      <c r="I99" s="18" t="s">
        <v>220</v>
      </c>
      <c r="J99" s="18">
        <v>22</v>
      </c>
      <c r="K99" s="18" t="s">
        <v>57</v>
      </c>
      <c r="L99" s="18" t="s">
        <v>174</v>
      </c>
      <c r="M99" s="18" t="s">
        <v>79</v>
      </c>
      <c r="N99" s="18" t="s">
        <v>175</v>
      </c>
      <c r="O99" s="40">
        <v>35.5</v>
      </c>
      <c r="P99" s="48">
        <v>35.5</v>
      </c>
      <c r="Q99" s="41"/>
      <c r="R99" s="42">
        <v>35.5</v>
      </c>
      <c r="S99" s="47">
        <v>35.5</v>
      </c>
      <c r="T99" s="41"/>
      <c r="U99" s="41"/>
      <c r="V99" s="41"/>
      <c r="W99" s="41"/>
      <c r="X99" s="41"/>
      <c r="Y99" s="54"/>
      <c r="Z99" s="62"/>
      <c r="AA99" s="52" t="s">
        <v>529</v>
      </c>
      <c r="AB99" s="18" t="s">
        <v>195</v>
      </c>
    </row>
    <row r="100" s="6" customFormat="1" ht="131.25" spans="1:28">
      <c r="A100" s="17">
        <v>93</v>
      </c>
      <c r="B100" s="18" t="s">
        <v>539</v>
      </c>
      <c r="C100" s="18" t="s">
        <v>540</v>
      </c>
      <c r="D100" s="18" t="s">
        <v>51</v>
      </c>
      <c r="E100" s="18" t="s">
        <v>63</v>
      </c>
      <c r="F100" s="18" t="s">
        <v>526</v>
      </c>
      <c r="G100" s="18" t="s">
        <v>541</v>
      </c>
      <c r="H100" s="19" t="s">
        <v>542</v>
      </c>
      <c r="I100" s="18" t="s">
        <v>220</v>
      </c>
      <c r="J100" s="18">
        <v>17</v>
      </c>
      <c r="K100" s="18" t="s">
        <v>57</v>
      </c>
      <c r="L100" s="18" t="s">
        <v>148</v>
      </c>
      <c r="M100" s="18" t="s">
        <v>79</v>
      </c>
      <c r="N100" s="18" t="s">
        <v>149</v>
      </c>
      <c r="O100" s="47">
        <v>23.87</v>
      </c>
      <c r="P100" s="47">
        <v>23.87</v>
      </c>
      <c r="Q100" s="41"/>
      <c r="R100" s="47">
        <v>23.87</v>
      </c>
      <c r="S100" s="47">
        <v>23.87</v>
      </c>
      <c r="T100" s="41"/>
      <c r="U100" s="41"/>
      <c r="V100" s="41"/>
      <c r="W100" s="41"/>
      <c r="X100" s="41"/>
      <c r="Y100" s="54"/>
      <c r="Z100" s="62"/>
      <c r="AA100" s="52" t="s">
        <v>529</v>
      </c>
      <c r="AB100" s="18" t="s">
        <v>195</v>
      </c>
    </row>
    <row r="101" s="6" customFormat="1" ht="112.5" spans="1:28">
      <c r="A101" s="17">
        <v>94</v>
      </c>
      <c r="B101" s="18" t="s">
        <v>543</v>
      </c>
      <c r="C101" s="18" t="s">
        <v>544</v>
      </c>
      <c r="D101" s="18" t="s">
        <v>51</v>
      </c>
      <c r="E101" s="18" t="s">
        <v>63</v>
      </c>
      <c r="F101" s="18" t="s">
        <v>526</v>
      </c>
      <c r="G101" s="18" t="s">
        <v>545</v>
      </c>
      <c r="H101" s="19" t="s">
        <v>546</v>
      </c>
      <c r="I101" s="18" t="s">
        <v>220</v>
      </c>
      <c r="J101" s="18">
        <v>18</v>
      </c>
      <c r="K101" s="18" t="s">
        <v>57</v>
      </c>
      <c r="L101" s="18" t="s">
        <v>181</v>
      </c>
      <c r="M101" s="18" t="s">
        <v>79</v>
      </c>
      <c r="N101" s="18" t="s">
        <v>182</v>
      </c>
      <c r="O101" s="47">
        <v>25.08</v>
      </c>
      <c r="P101" s="47">
        <v>25.08</v>
      </c>
      <c r="Q101" s="41"/>
      <c r="R101" s="47">
        <v>25.08</v>
      </c>
      <c r="S101" s="47">
        <v>25.08</v>
      </c>
      <c r="T101" s="41"/>
      <c r="U101" s="41"/>
      <c r="V101" s="41"/>
      <c r="W101" s="41"/>
      <c r="X101" s="41"/>
      <c r="Y101" s="54"/>
      <c r="Z101" s="62"/>
      <c r="AA101" s="52" t="s">
        <v>529</v>
      </c>
      <c r="AB101" s="18" t="s">
        <v>195</v>
      </c>
    </row>
    <row r="102" s="6" customFormat="1" ht="93.75" spans="1:28">
      <c r="A102" s="17">
        <v>95</v>
      </c>
      <c r="B102" s="18" t="s">
        <v>547</v>
      </c>
      <c r="C102" s="18" t="s">
        <v>548</v>
      </c>
      <c r="D102" s="18" t="s">
        <v>51</v>
      </c>
      <c r="E102" s="18" t="s">
        <v>63</v>
      </c>
      <c r="F102" s="18" t="s">
        <v>526</v>
      </c>
      <c r="G102" s="18" t="s">
        <v>549</v>
      </c>
      <c r="H102" s="19" t="s">
        <v>550</v>
      </c>
      <c r="I102" s="18" t="s">
        <v>220</v>
      </c>
      <c r="J102" s="18">
        <v>4</v>
      </c>
      <c r="K102" s="18" t="s">
        <v>57</v>
      </c>
      <c r="L102" s="18" t="s">
        <v>242</v>
      </c>
      <c r="M102" s="18" t="s">
        <v>79</v>
      </c>
      <c r="N102" s="18" t="s">
        <v>243</v>
      </c>
      <c r="O102" s="47">
        <v>5.92</v>
      </c>
      <c r="P102" s="47">
        <v>5.92</v>
      </c>
      <c r="Q102" s="41"/>
      <c r="R102" s="47">
        <v>5.92</v>
      </c>
      <c r="S102" s="47">
        <v>5.92</v>
      </c>
      <c r="T102" s="41"/>
      <c r="U102" s="41"/>
      <c r="V102" s="41"/>
      <c r="W102" s="41"/>
      <c r="X102" s="41"/>
      <c r="Y102" s="54"/>
      <c r="Z102" s="62"/>
      <c r="AA102" s="52" t="s">
        <v>529</v>
      </c>
      <c r="AB102" s="18" t="s">
        <v>195</v>
      </c>
    </row>
    <row r="103" s="6" customFormat="1" ht="75" spans="1:28">
      <c r="A103" s="17">
        <v>96</v>
      </c>
      <c r="B103" s="18" t="s">
        <v>551</v>
      </c>
      <c r="C103" s="18" t="s">
        <v>552</v>
      </c>
      <c r="D103" s="18" t="s">
        <v>51</v>
      </c>
      <c r="E103" s="18" t="s">
        <v>63</v>
      </c>
      <c r="F103" s="18" t="s">
        <v>526</v>
      </c>
      <c r="G103" s="18" t="s">
        <v>553</v>
      </c>
      <c r="H103" s="19" t="s">
        <v>554</v>
      </c>
      <c r="I103" s="18" t="s">
        <v>220</v>
      </c>
      <c r="J103" s="18">
        <v>12</v>
      </c>
      <c r="K103" s="18" t="s">
        <v>57</v>
      </c>
      <c r="L103" s="18" t="s">
        <v>279</v>
      </c>
      <c r="M103" s="18" t="s">
        <v>79</v>
      </c>
      <c r="N103" s="18" t="s">
        <v>287</v>
      </c>
      <c r="O103" s="47">
        <v>16.44</v>
      </c>
      <c r="P103" s="47">
        <v>16.44</v>
      </c>
      <c r="Q103" s="41"/>
      <c r="R103" s="47">
        <v>16.44</v>
      </c>
      <c r="S103" s="47">
        <v>16.44</v>
      </c>
      <c r="T103" s="41"/>
      <c r="U103" s="41"/>
      <c r="V103" s="41"/>
      <c r="W103" s="41"/>
      <c r="X103" s="41"/>
      <c r="Y103" s="54"/>
      <c r="Z103" s="62"/>
      <c r="AA103" s="52" t="s">
        <v>529</v>
      </c>
      <c r="AB103" s="18" t="s">
        <v>195</v>
      </c>
    </row>
    <row r="104" s="6" customFormat="1" ht="75" spans="1:28">
      <c r="A104" s="17">
        <v>97</v>
      </c>
      <c r="B104" s="18" t="s">
        <v>555</v>
      </c>
      <c r="C104" s="18" t="s">
        <v>556</v>
      </c>
      <c r="D104" s="18" t="s">
        <v>51</v>
      </c>
      <c r="E104" s="18" t="s">
        <v>63</v>
      </c>
      <c r="F104" s="18" t="s">
        <v>526</v>
      </c>
      <c r="G104" s="18" t="s">
        <v>557</v>
      </c>
      <c r="H104" s="19" t="s">
        <v>558</v>
      </c>
      <c r="I104" s="18" t="s">
        <v>220</v>
      </c>
      <c r="J104" s="18">
        <v>22</v>
      </c>
      <c r="K104" s="18" t="s">
        <v>57</v>
      </c>
      <c r="L104" s="18" t="s">
        <v>319</v>
      </c>
      <c r="M104" s="18" t="s">
        <v>79</v>
      </c>
      <c r="N104" s="18" t="s">
        <v>320</v>
      </c>
      <c r="O104" s="47">
        <v>43.2</v>
      </c>
      <c r="P104" s="47">
        <v>43.2</v>
      </c>
      <c r="Q104" s="41"/>
      <c r="R104" s="47">
        <v>43.2</v>
      </c>
      <c r="S104" s="47">
        <v>43.2</v>
      </c>
      <c r="T104" s="41"/>
      <c r="U104" s="41"/>
      <c r="V104" s="41"/>
      <c r="W104" s="41"/>
      <c r="X104" s="41"/>
      <c r="Y104" s="54"/>
      <c r="Z104" s="62"/>
      <c r="AA104" s="52" t="s">
        <v>529</v>
      </c>
      <c r="AB104" s="18" t="s">
        <v>195</v>
      </c>
    </row>
    <row r="105" s="6" customFormat="1" ht="150" spans="1:28">
      <c r="A105" s="17">
        <v>98</v>
      </c>
      <c r="B105" s="29" t="s">
        <v>559</v>
      </c>
      <c r="C105" s="29" t="s">
        <v>560</v>
      </c>
      <c r="D105" s="72" t="s">
        <v>84</v>
      </c>
      <c r="E105" s="29" t="s">
        <v>63</v>
      </c>
      <c r="F105" s="29" t="s">
        <v>561</v>
      </c>
      <c r="G105" s="29" t="s">
        <v>3</v>
      </c>
      <c r="H105" s="30" t="s">
        <v>562</v>
      </c>
      <c r="I105" s="29" t="s">
        <v>67</v>
      </c>
      <c r="J105" s="29">
        <v>100</v>
      </c>
      <c r="K105" s="29" t="s">
        <v>57</v>
      </c>
      <c r="L105" s="29" t="s">
        <v>563</v>
      </c>
      <c r="M105" s="29" t="s">
        <v>563</v>
      </c>
      <c r="N105" s="29" t="s">
        <v>564</v>
      </c>
      <c r="O105" s="49">
        <v>30</v>
      </c>
      <c r="P105" s="49">
        <v>30</v>
      </c>
      <c r="Q105" s="57"/>
      <c r="R105" s="49">
        <v>30</v>
      </c>
      <c r="S105" s="49">
        <v>30</v>
      </c>
      <c r="T105" s="57"/>
      <c r="U105" s="57"/>
      <c r="V105" s="57"/>
      <c r="W105" s="57"/>
      <c r="X105" s="57"/>
      <c r="Y105" s="64"/>
      <c r="Z105" s="65"/>
      <c r="AA105" s="66" t="s">
        <v>565</v>
      </c>
      <c r="AB105" s="29"/>
    </row>
    <row r="106" s="6" customFormat="1" ht="206.25" spans="1:28">
      <c r="A106" s="17">
        <v>99</v>
      </c>
      <c r="B106" s="18" t="s">
        <v>566</v>
      </c>
      <c r="C106" s="18" t="s">
        <v>567</v>
      </c>
      <c r="D106" s="18" t="s">
        <v>51</v>
      </c>
      <c r="E106" s="18" t="s">
        <v>63</v>
      </c>
      <c r="F106" s="18" t="s">
        <v>561</v>
      </c>
      <c r="G106" s="18" t="s">
        <v>3</v>
      </c>
      <c r="H106" s="19" t="s">
        <v>568</v>
      </c>
      <c r="I106" s="18"/>
      <c r="J106" s="18"/>
      <c r="K106" s="18" t="s">
        <v>57</v>
      </c>
      <c r="L106" s="18" t="s">
        <v>79</v>
      </c>
      <c r="M106" s="18" t="s">
        <v>79</v>
      </c>
      <c r="N106" s="18" t="s">
        <v>80</v>
      </c>
      <c r="O106" s="47">
        <v>7294.75</v>
      </c>
      <c r="P106" s="47">
        <v>7294.75</v>
      </c>
      <c r="Q106" s="41"/>
      <c r="R106" s="47">
        <v>7294.75</v>
      </c>
      <c r="S106" s="47">
        <v>7294.75</v>
      </c>
      <c r="T106" s="41"/>
      <c r="U106" s="41"/>
      <c r="V106" s="41"/>
      <c r="W106" s="41"/>
      <c r="X106" s="41"/>
      <c r="Y106" s="54"/>
      <c r="Z106" s="62"/>
      <c r="AA106" s="52" t="s">
        <v>569</v>
      </c>
      <c r="AB106" s="18"/>
    </row>
    <row r="107" s="6" customFormat="1" ht="409.5" spans="1:28">
      <c r="A107" s="17">
        <v>100</v>
      </c>
      <c r="B107" s="18" t="s">
        <v>570</v>
      </c>
      <c r="C107" s="18" t="s">
        <v>571</v>
      </c>
      <c r="D107" s="18" t="s">
        <v>51</v>
      </c>
      <c r="E107" s="18" t="s">
        <v>63</v>
      </c>
      <c r="F107" s="18" t="s">
        <v>561</v>
      </c>
      <c r="G107" s="18" t="s">
        <v>3</v>
      </c>
      <c r="H107" s="19" t="s">
        <v>572</v>
      </c>
      <c r="I107" s="18"/>
      <c r="J107" s="18"/>
      <c r="K107" s="18" t="s">
        <v>57</v>
      </c>
      <c r="L107" s="18" t="s">
        <v>380</v>
      </c>
      <c r="M107" s="18" t="s">
        <v>380</v>
      </c>
      <c r="N107" s="18" t="s">
        <v>382</v>
      </c>
      <c r="O107" s="47">
        <v>1846.72</v>
      </c>
      <c r="P107" s="47">
        <v>1846.72</v>
      </c>
      <c r="Q107" s="41"/>
      <c r="R107" s="47">
        <v>1846.72</v>
      </c>
      <c r="S107" s="47">
        <v>1846.72</v>
      </c>
      <c r="T107" s="41"/>
      <c r="U107" s="41"/>
      <c r="V107" s="41"/>
      <c r="W107" s="41"/>
      <c r="X107" s="41"/>
      <c r="Y107" s="54"/>
      <c r="Z107" s="62"/>
      <c r="AA107" s="52" t="s">
        <v>573</v>
      </c>
      <c r="AB107" s="18"/>
    </row>
    <row r="108" s="6" customFormat="1" ht="187.5" spans="1:28">
      <c r="A108" s="17">
        <v>101</v>
      </c>
      <c r="B108" s="18" t="s">
        <v>574</v>
      </c>
      <c r="C108" s="18" t="s">
        <v>575</v>
      </c>
      <c r="D108" s="18" t="s">
        <v>51</v>
      </c>
      <c r="E108" s="18" t="s">
        <v>63</v>
      </c>
      <c r="F108" s="18" t="s">
        <v>561</v>
      </c>
      <c r="G108" s="18" t="s">
        <v>3</v>
      </c>
      <c r="H108" s="19" t="s">
        <v>576</v>
      </c>
      <c r="I108" s="18"/>
      <c r="J108" s="18"/>
      <c r="K108" s="18" t="s">
        <v>57</v>
      </c>
      <c r="L108" s="18" t="s">
        <v>79</v>
      </c>
      <c r="M108" s="18" t="s">
        <v>79</v>
      </c>
      <c r="N108" s="18" t="s">
        <v>80</v>
      </c>
      <c r="O108" s="47">
        <v>4790.79</v>
      </c>
      <c r="P108" s="47">
        <v>4790.79</v>
      </c>
      <c r="Q108" s="41"/>
      <c r="R108" s="47">
        <v>4790.79</v>
      </c>
      <c r="S108" s="47">
        <v>4790.79</v>
      </c>
      <c r="T108" s="41"/>
      <c r="U108" s="41"/>
      <c r="V108" s="41"/>
      <c r="W108" s="41"/>
      <c r="X108" s="41"/>
      <c r="Y108" s="54"/>
      <c r="Z108" s="62"/>
      <c r="AA108" s="52" t="s">
        <v>577</v>
      </c>
      <c r="AB108" s="18"/>
    </row>
  </sheetData>
  <autoFilter xmlns:etc="http://www.wps.cn/officeDocument/2017/etCustomData" ref="A7:AB108" etc:filterBottomFollowUsedRange="0">
    <extLst/>
  </autoFilter>
  <mergeCells count="34">
    <mergeCell ref="A1:AB1"/>
    <mergeCell ref="A2:C2"/>
    <mergeCell ref="H2:N2"/>
    <mergeCell ref="O2:P2"/>
    <mergeCell ref="W2:Z2"/>
    <mergeCell ref="O3:Z3"/>
    <mergeCell ref="P4:V4"/>
    <mergeCell ref="X4:Z4"/>
    <mergeCell ref="S5:V5"/>
    <mergeCell ref="A7:H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W4:W6"/>
    <mergeCell ref="X5:X6"/>
    <mergeCell ref="Y5:Y6"/>
    <mergeCell ref="Z5:Z6"/>
    <mergeCell ref="AA3:AA6"/>
    <mergeCell ref="AB3:AB6"/>
  </mergeCells>
  <dataValidations count="3">
    <dataValidation type="list" allowBlank="1" showInputMessage="1" showErrorMessage="1" sqref="K64 K79 K84 K96 K108 K8:K9 K11:K58 K60:K62 K98:K106">
      <formula1>"中央衔接资金,自治区衔接资金,其他涉农整合资金,地方政府债券资金,其他资金"</formula1>
    </dataValidation>
    <dataValidation type="list" allowBlank="1" showInputMessage="1" showErrorMessage="1" sqref="D8:D72 D74:D82 D84:D108">
      <formula1>"产业发展类,就业类,乡村建设类,易地搬迁后扶类,巩固拓展脱贫攻坚成果类,其他类"</formula1>
    </dataValidation>
    <dataValidation type="list" allowBlank="1" showInputMessage="1" showErrorMessage="1" sqref="E8:E72 E74:E82 E84:E108">
      <formula1>"新建,续建,改扩建"</formula1>
    </dataValidation>
  </dataValidations>
  <pageMargins left="0.590277777777778" right="0.196527777777778" top="0.393055555555556" bottom="0.393055555555556" header="0.298611111111111" footer="0.298611111111111"/>
  <pageSetup paperSize="9" scale="38"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B66"/>
  <sheetViews>
    <sheetView view="pageBreakPreview" zoomScale="80" zoomScaleNormal="80" workbookViewId="0">
      <pane xSplit="3" ySplit="7" topLeftCell="D8" activePane="bottomRight" state="frozen"/>
      <selection/>
      <selection pane="topRight"/>
      <selection pane="bottomLeft"/>
      <selection pane="bottomRight" activeCell="A7" sqref="A7:H7"/>
    </sheetView>
  </sheetViews>
  <sheetFormatPr defaultColWidth="9" defaultRowHeight="15"/>
  <cols>
    <col min="1" max="1" width="5.63333333333333" style="7" customWidth="1"/>
    <col min="2" max="2" width="8.75" style="7" customWidth="1"/>
    <col min="3" max="3" width="23.4333333333333" style="7" customWidth="1"/>
    <col min="4" max="4" width="9.775" style="7" customWidth="1"/>
    <col min="5" max="5" width="6.775" style="7" customWidth="1"/>
    <col min="6" max="6" width="12.5" style="7" customWidth="1"/>
    <col min="7" max="7" width="18.1333333333333" style="7" customWidth="1"/>
    <col min="8" max="8" width="69.6916666666667" style="8" customWidth="1"/>
    <col min="9" max="9" width="4.64166666666667" style="7" customWidth="1"/>
    <col min="10" max="10" width="14.0833333333333" style="7" customWidth="1"/>
    <col min="11" max="11" width="6.775" style="7" customWidth="1"/>
    <col min="12" max="12" width="8.58333333333333" style="7" customWidth="1"/>
    <col min="13" max="13" width="8.025" style="7" customWidth="1"/>
    <col min="14" max="14" width="13.8666666666667" style="7" customWidth="1"/>
    <col min="15" max="15" width="15.5333333333333" style="9" customWidth="1"/>
    <col min="16" max="16" width="17.5" style="9" customWidth="1"/>
    <col min="17" max="17" width="12.5" style="9" customWidth="1"/>
    <col min="18" max="18" width="15.3583333333333" style="9" customWidth="1"/>
    <col min="19" max="20" width="15.35" style="9" customWidth="1"/>
    <col min="21" max="22" width="7.775" style="9" hidden="1" customWidth="1"/>
    <col min="23" max="23" width="13.75" style="9" customWidth="1"/>
    <col min="24" max="24" width="14.55" style="9" customWidth="1"/>
    <col min="25" max="25" width="7.775" style="9" hidden="1" customWidth="1"/>
    <col min="26" max="26" width="16.1333333333333" style="9" hidden="1" customWidth="1"/>
    <col min="27" max="27" width="30.35" style="7" customWidth="1"/>
    <col min="28" max="28" width="6.075" style="6" customWidth="1"/>
    <col min="29" max="16384" width="9" style="6"/>
  </cols>
  <sheetData>
    <row r="1" s="1" customFormat="1" ht="29" customHeight="1" spans="1:28">
      <c r="A1" s="10" t="s">
        <v>578</v>
      </c>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2" customFormat="1" ht="25" customHeight="1" spans="1:28">
      <c r="A2" s="11"/>
      <c r="B2" s="11"/>
      <c r="C2" s="11"/>
      <c r="D2" s="11"/>
      <c r="E2" s="11"/>
      <c r="F2" s="11"/>
      <c r="G2" s="11"/>
      <c r="H2" s="11"/>
      <c r="I2" s="11"/>
      <c r="J2" s="11"/>
      <c r="K2" s="11"/>
      <c r="L2" s="11"/>
      <c r="M2" s="11"/>
      <c r="N2" s="11"/>
      <c r="O2" s="31"/>
      <c r="P2" s="31"/>
      <c r="Q2" s="31"/>
      <c r="R2" s="31"/>
      <c r="S2" s="31"/>
      <c r="T2" s="31"/>
      <c r="U2" s="31"/>
      <c r="V2" s="31"/>
      <c r="W2" s="50"/>
      <c r="X2" s="50"/>
      <c r="Y2" s="50"/>
      <c r="Z2" s="50"/>
      <c r="AA2" s="58" t="s">
        <v>19</v>
      </c>
      <c r="AB2" s="59"/>
    </row>
    <row r="3" s="3" customFormat="1" ht="46" customHeight="1" spans="1:28">
      <c r="A3" s="12" t="s">
        <v>20</v>
      </c>
      <c r="B3" s="12" t="s">
        <v>21</v>
      </c>
      <c r="C3" s="12" t="s">
        <v>22</v>
      </c>
      <c r="D3" s="12" t="s">
        <v>6</v>
      </c>
      <c r="E3" s="13" t="s">
        <v>23</v>
      </c>
      <c r="F3" s="12" t="s">
        <v>24</v>
      </c>
      <c r="G3" s="12" t="s">
        <v>25</v>
      </c>
      <c r="H3" s="14" t="s">
        <v>26</v>
      </c>
      <c r="I3" s="12" t="s">
        <v>27</v>
      </c>
      <c r="J3" s="12" t="s">
        <v>28</v>
      </c>
      <c r="K3" s="12" t="s">
        <v>29</v>
      </c>
      <c r="L3" s="12" t="s">
        <v>30</v>
      </c>
      <c r="M3" s="32" t="s">
        <v>31</v>
      </c>
      <c r="N3" s="32" t="s">
        <v>32</v>
      </c>
      <c r="O3" s="33" t="s">
        <v>33</v>
      </c>
      <c r="P3" s="33"/>
      <c r="Q3" s="33"/>
      <c r="R3" s="33"/>
      <c r="S3" s="33"/>
      <c r="T3" s="33"/>
      <c r="U3" s="33"/>
      <c r="V3" s="33"/>
      <c r="W3" s="33"/>
      <c r="X3" s="33"/>
      <c r="Y3" s="33"/>
      <c r="Z3" s="33"/>
      <c r="AA3" s="14" t="s">
        <v>34</v>
      </c>
      <c r="AB3" s="14" t="s">
        <v>35</v>
      </c>
    </row>
    <row r="4" s="3" customFormat="1" ht="38" customHeight="1" spans="1:28">
      <c r="A4" s="12"/>
      <c r="B4" s="12"/>
      <c r="C4" s="12"/>
      <c r="D4" s="12"/>
      <c r="E4" s="13"/>
      <c r="F4" s="12"/>
      <c r="G4" s="12"/>
      <c r="H4" s="14"/>
      <c r="I4" s="12"/>
      <c r="J4" s="12"/>
      <c r="K4" s="12"/>
      <c r="L4" s="12"/>
      <c r="M4" s="32"/>
      <c r="N4" s="32"/>
      <c r="O4" s="32" t="s">
        <v>36</v>
      </c>
      <c r="P4" s="34" t="s">
        <v>37</v>
      </c>
      <c r="Q4" s="34"/>
      <c r="R4" s="34"/>
      <c r="S4" s="34"/>
      <c r="T4" s="34"/>
      <c r="U4" s="34"/>
      <c r="V4" s="34"/>
      <c r="W4" s="51" t="s">
        <v>38</v>
      </c>
      <c r="X4" s="32" t="s">
        <v>39</v>
      </c>
      <c r="Y4" s="32"/>
      <c r="Z4" s="32"/>
      <c r="AA4" s="14"/>
      <c r="AB4" s="14"/>
    </row>
    <row r="5" s="3" customFormat="1" ht="27" customHeight="1" spans="1:28">
      <c r="A5" s="12"/>
      <c r="B5" s="12"/>
      <c r="C5" s="12"/>
      <c r="D5" s="12"/>
      <c r="E5" s="13"/>
      <c r="F5" s="12"/>
      <c r="G5" s="12"/>
      <c r="H5" s="14"/>
      <c r="I5" s="12"/>
      <c r="J5" s="12"/>
      <c r="K5" s="12"/>
      <c r="L5" s="12"/>
      <c r="M5" s="32"/>
      <c r="N5" s="32"/>
      <c r="O5" s="32"/>
      <c r="P5" s="34" t="s">
        <v>40</v>
      </c>
      <c r="Q5" s="34" t="s">
        <v>41</v>
      </c>
      <c r="R5" s="34" t="s">
        <v>42</v>
      </c>
      <c r="S5" s="34"/>
      <c r="T5" s="34"/>
      <c r="U5" s="34"/>
      <c r="V5" s="34"/>
      <c r="W5" s="51"/>
      <c r="X5" s="34" t="s">
        <v>40</v>
      </c>
      <c r="Y5" s="34" t="s">
        <v>41</v>
      </c>
      <c r="Z5" s="34" t="s">
        <v>43</v>
      </c>
      <c r="AA5" s="14"/>
      <c r="AB5" s="14"/>
    </row>
    <row r="6" s="3" customFormat="1" ht="80" customHeight="1" spans="1:28">
      <c r="A6" s="12"/>
      <c r="B6" s="12"/>
      <c r="C6" s="12"/>
      <c r="D6" s="12"/>
      <c r="E6" s="13"/>
      <c r="F6" s="12"/>
      <c r="G6" s="12"/>
      <c r="H6" s="14"/>
      <c r="I6" s="12"/>
      <c r="J6" s="12"/>
      <c r="K6" s="12"/>
      <c r="L6" s="12"/>
      <c r="M6" s="32"/>
      <c r="N6" s="32"/>
      <c r="O6" s="32"/>
      <c r="P6" s="34"/>
      <c r="Q6" s="34"/>
      <c r="R6" s="34"/>
      <c r="S6" s="34" t="s">
        <v>44</v>
      </c>
      <c r="T6" s="34" t="s">
        <v>45</v>
      </c>
      <c r="U6" s="34" t="s">
        <v>46</v>
      </c>
      <c r="V6" s="34" t="s">
        <v>47</v>
      </c>
      <c r="W6" s="51"/>
      <c r="X6" s="34"/>
      <c r="Y6" s="34"/>
      <c r="Z6" s="34"/>
      <c r="AA6" s="14"/>
      <c r="AB6" s="14"/>
    </row>
    <row r="7" s="4" customFormat="1" ht="53" customHeight="1" spans="1:28">
      <c r="A7" s="15" t="s">
        <v>579</v>
      </c>
      <c r="B7" s="15"/>
      <c r="C7" s="16"/>
      <c r="D7" s="15"/>
      <c r="E7" s="15"/>
      <c r="F7" s="15"/>
      <c r="G7" s="15"/>
      <c r="H7" s="15"/>
      <c r="I7" s="35"/>
      <c r="J7" s="35"/>
      <c r="K7" s="35"/>
      <c r="L7" s="35"/>
      <c r="M7" s="35"/>
      <c r="N7" s="35"/>
      <c r="O7" s="36">
        <f t="shared" ref="O7:X7" si="0">SUBTOTAL(109,O8:O66)</f>
        <v>18567.1</v>
      </c>
      <c r="P7" s="36">
        <f t="shared" si="0"/>
        <v>18567.1</v>
      </c>
      <c r="Q7" s="36">
        <f t="shared" si="0"/>
        <v>5078.804803</v>
      </c>
      <c r="R7" s="36">
        <f t="shared" si="0"/>
        <v>13488.295197</v>
      </c>
      <c r="S7" s="36">
        <f t="shared" si="0"/>
        <v>13488.295197</v>
      </c>
      <c r="T7" s="36">
        <f t="shared" si="0"/>
        <v>0</v>
      </c>
      <c r="U7" s="36">
        <f t="shared" si="0"/>
        <v>0</v>
      </c>
      <c r="V7" s="36">
        <f t="shared" si="0"/>
        <v>0</v>
      </c>
      <c r="W7" s="36">
        <f t="shared" si="0"/>
        <v>0</v>
      </c>
      <c r="X7" s="36">
        <f t="shared" si="0"/>
        <v>0</v>
      </c>
      <c r="Y7" s="36">
        <f>SUBTOTAL(109,Y8:Y49)</f>
        <v>0</v>
      </c>
      <c r="Z7" s="36">
        <f>SUBTOTAL(109,Z8:Z49)</f>
        <v>0</v>
      </c>
      <c r="AA7" s="36"/>
      <c r="AB7" s="35"/>
    </row>
    <row r="8" s="4" customFormat="1" ht="144" customHeight="1" spans="1:28">
      <c r="A8" s="17">
        <v>1</v>
      </c>
      <c r="B8" s="18" t="s">
        <v>49</v>
      </c>
      <c r="C8" s="18" t="s">
        <v>50</v>
      </c>
      <c r="D8" s="18" t="str">
        <f>VLOOKUP(C8,'洛浦县-项目库'!C:D,2,FALSE)</f>
        <v>产业发展类</v>
      </c>
      <c r="E8" s="18" t="s">
        <v>52</v>
      </c>
      <c r="F8" s="18" t="s">
        <v>53</v>
      </c>
      <c r="G8" s="18" t="s">
        <v>54</v>
      </c>
      <c r="H8" s="19" t="s">
        <v>55</v>
      </c>
      <c r="I8" s="18" t="s">
        <v>56</v>
      </c>
      <c r="J8" s="18">
        <v>331.81</v>
      </c>
      <c r="K8" s="18" t="s">
        <v>57</v>
      </c>
      <c r="L8" s="18" t="s">
        <v>58</v>
      </c>
      <c r="M8" s="18" t="s">
        <v>58</v>
      </c>
      <c r="N8" s="18" t="s">
        <v>59</v>
      </c>
      <c r="O8" s="37">
        <v>9100</v>
      </c>
      <c r="P8" s="38">
        <f t="shared" ref="P8:P71" si="1">Q8+R8</f>
        <v>9100</v>
      </c>
      <c r="Q8" s="41">
        <v>4042.466359</v>
      </c>
      <c r="R8" s="42">
        <f t="shared" ref="R8:R59" si="2">S8+T8+U8+V8</f>
        <v>5057.533641</v>
      </c>
      <c r="S8" s="41">
        <f>O8-Q8</f>
        <v>5057.533641</v>
      </c>
      <c r="T8" s="41"/>
      <c r="U8" s="41"/>
      <c r="V8" s="41"/>
      <c r="W8" s="41"/>
      <c r="X8" s="42"/>
      <c r="Y8" s="42"/>
      <c r="Z8" s="42"/>
      <c r="AA8" s="52" t="s">
        <v>60</v>
      </c>
      <c r="AB8" s="18"/>
    </row>
    <row r="9" s="5" customFormat="1" ht="210" hidden="1" customHeight="1" spans="1:28">
      <c r="A9" s="17">
        <v>2</v>
      </c>
      <c r="B9" s="18" t="s">
        <v>61</v>
      </c>
      <c r="C9" s="18" t="s">
        <v>62</v>
      </c>
      <c r="D9" s="18" t="str">
        <f>VLOOKUP(C9,'洛浦县-项目库'!C:D,2,FALSE)</f>
        <v>其他类</v>
      </c>
      <c r="E9" s="18" t="s">
        <v>63</v>
      </c>
      <c r="F9" s="18" t="s">
        <v>64</v>
      </c>
      <c r="G9" s="18" t="s">
        <v>65</v>
      </c>
      <c r="H9" s="19" t="s">
        <v>66</v>
      </c>
      <c r="I9" s="18" t="s">
        <v>67</v>
      </c>
      <c r="J9" s="18">
        <v>14532</v>
      </c>
      <c r="K9" s="18" t="s">
        <v>57</v>
      </c>
      <c r="L9" s="18" t="s">
        <v>68</v>
      </c>
      <c r="M9" s="18" t="s">
        <v>69</v>
      </c>
      <c r="N9" s="18" t="s">
        <v>70</v>
      </c>
      <c r="O9" s="37">
        <v>75</v>
      </c>
      <c r="P9" s="38">
        <f t="shared" si="1"/>
        <v>75</v>
      </c>
      <c r="Q9" s="38"/>
      <c r="R9" s="37">
        <f t="shared" si="2"/>
        <v>75</v>
      </c>
      <c r="S9" s="38">
        <v>75</v>
      </c>
      <c r="T9" s="41"/>
      <c r="U9" s="41"/>
      <c r="V9" s="41"/>
      <c r="W9" s="41"/>
      <c r="X9" s="42"/>
      <c r="Y9" s="42"/>
      <c r="Z9" s="42"/>
      <c r="AA9" s="52" t="s">
        <v>71</v>
      </c>
      <c r="AB9" s="60"/>
    </row>
    <row r="10" s="5" customFormat="1" ht="219" hidden="1" customHeight="1" spans="1:28">
      <c r="A10" s="17">
        <v>3</v>
      </c>
      <c r="B10" s="18" t="s">
        <v>72</v>
      </c>
      <c r="C10" s="18" t="s">
        <v>73</v>
      </c>
      <c r="D10" s="18" t="str">
        <f>VLOOKUP(C10,'洛浦县-项目库'!C:D,2,FALSE)</f>
        <v>产业发展类</v>
      </c>
      <c r="E10" s="18" t="s">
        <v>63</v>
      </c>
      <c r="F10" s="18" t="s">
        <v>74</v>
      </c>
      <c r="G10" s="18" t="s">
        <v>75</v>
      </c>
      <c r="H10" s="18" t="s">
        <v>76</v>
      </c>
      <c r="I10" s="18" t="s">
        <v>77</v>
      </c>
      <c r="J10" s="18">
        <f>12475+4985</f>
        <v>17460</v>
      </c>
      <c r="K10" s="18" t="s">
        <v>57</v>
      </c>
      <c r="L10" s="18" t="s">
        <v>78</v>
      </c>
      <c r="M10" s="18" t="s">
        <v>79</v>
      </c>
      <c r="N10" s="39" t="s">
        <v>80</v>
      </c>
      <c r="O10" s="40">
        <v>773.3</v>
      </c>
      <c r="P10" s="41">
        <f t="shared" si="1"/>
        <v>773.3</v>
      </c>
      <c r="Q10" s="38">
        <v>0</v>
      </c>
      <c r="R10" s="42">
        <f t="shared" si="2"/>
        <v>773.3</v>
      </c>
      <c r="S10" s="52">
        <v>773.3</v>
      </c>
      <c r="T10" s="41"/>
      <c r="U10" s="41"/>
      <c r="V10" s="41"/>
      <c r="W10" s="42"/>
      <c r="X10" s="42"/>
      <c r="Y10" s="42"/>
      <c r="Z10" s="39"/>
      <c r="AA10" s="52" t="s">
        <v>81</v>
      </c>
      <c r="AB10" s="60"/>
    </row>
    <row r="11" s="5" customFormat="1" ht="207" hidden="1" customHeight="1" spans="1:28">
      <c r="A11" s="17">
        <v>4</v>
      </c>
      <c r="B11" s="18" t="s">
        <v>82</v>
      </c>
      <c r="C11" s="18" t="s">
        <v>83</v>
      </c>
      <c r="D11" s="18" t="str">
        <f>VLOOKUP(C11,'洛浦县-项目库'!C:D,2,FALSE)</f>
        <v>就业类</v>
      </c>
      <c r="E11" s="18" t="s">
        <v>63</v>
      </c>
      <c r="F11" s="18" t="s">
        <v>85</v>
      </c>
      <c r="G11" s="18" t="s">
        <v>86</v>
      </c>
      <c r="H11" s="19" t="s">
        <v>87</v>
      </c>
      <c r="I11" s="18" t="s">
        <v>88</v>
      </c>
      <c r="J11" s="18">
        <v>3550</v>
      </c>
      <c r="K11" s="18" t="s">
        <v>89</v>
      </c>
      <c r="L11" s="18" t="s">
        <v>90</v>
      </c>
      <c r="M11" s="18" t="s">
        <v>90</v>
      </c>
      <c r="N11" s="39" t="s">
        <v>91</v>
      </c>
      <c r="O11" s="42">
        <v>6560.4</v>
      </c>
      <c r="P11" s="41">
        <f t="shared" si="1"/>
        <v>6560.4</v>
      </c>
      <c r="Q11" s="41"/>
      <c r="R11" s="42">
        <f t="shared" si="2"/>
        <v>6560.4</v>
      </c>
      <c r="S11" s="41">
        <v>6560.4</v>
      </c>
      <c r="T11" s="38"/>
      <c r="U11" s="41"/>
      <c r="V11" s="41"/>
      <c r="W11" s="41"/>
      <c r="X11" s="42"/>
      <c r="Y11" s="42"/>
      <c r="Z11" s="42"/>
      <c r="AA11" s="52" t="s">
        <v>92</v>
      </c>
      <c r="AB11" s="60"/>
    </row>
    <row r="12" s="5" customFormat="1" ht="207" hidden="1" customHeight="1" spans="1:28">
      <c r="A12" s="17">
        <v>5</v>
      </c>
      <c r="B12" s="18" t="s">
        <v>93</v>
      </c>
      <c r="C12" s="18" t="s">
        <v>94</v>
      </c>
      <c r="D12" s="18" t="str">
        <f>VLOOKUP(C12,'洛浦县-项目库'!C:D,2,FALSE)</f>
        <v>其他类</v>
      </c>
      <c r="E12" s="18" t="s">
        <v>63</v>
      </c>
      <c r="F12" s="18" t="s">
        <v>85</v>
      </c>
      <c r="G12" s="18" t="s">
        <v>3</v>
      </c>
      <c r="H12" s="19" t="s">
        <v>95</v>
      </c>
      <c r="I12" s="18" t="s">
        <v>96</v>
      </c>
      <c r="J12" s="18">
        <v>1</v>
      </c>
      <c r="K12" s="18" t="s">
        <v>57</v>
      </c>
      <c r="L12" s="18" t="s">
        <v>97</v>
      </c>
      <c r="M12" s="18" t="s">
        <v>97</v>
      </c>
      <c r="N12" s="18" t="s">
        <v>98</v>
      </c>
      <c r="O12" s="37">
        <v>80</v>
      </c>
      <c r="P12" s="38">
        <f t="shared" si="1"/>
        <v>80</v>
      </c>
      <c r="Q12" s="38"/>
      <c r="R12" s="37">
        <f t="shared" si="2"/>
        <v>80</v>
      </c>
      <c r="S12" s="38">
        <v>80</v>
      </c>
      <c r="T12" s="41"/>
      <c r="U12" s="41"/>
      <c r="V12" s="41"/>
      <c r="W12" s="41"/>
      <c r="X12" s="42"/>
      <c r="Y12" s="42"/>
      <c r="Z12" s="42"/>
      <c r="AA12" s="52" t="s">
        <v>99</v>
      </c>
      <c r="AB12" s="60"/>
    </row>
    <row r="13" s="5" customFormat="1" ht="223" hidden="1" customHeight="1" spans="1:28">
      <c r="A13" s="17">
        <v>6</v>
      </c>
      <c r="B13" s="18" t="s">
        <v>100</v>
      </c>
      <c r="C13" s="18" t="s">
        <v>101</v>
      </c>
      <c r="D13" s="18" t="str">
        <f>VLOOKUP(C13,'洛浦县-项目库'!C:D,2,FALSE)</f>
        <v>产业发展类</v>
      </c>
      <c r="E13" s="18" t="s">
        <v>63</v>
      </c>
      <c r="F13" s="18" t="s">
        <v>85</v>
      </c>
      <c r="G13" s="18" t="s">
        <v>86</v>
      </c>
      <c r="H13" s="19" t="s">
        <v>102</v>
      </c>
      <c r="I13" s="18" t="s">
        <v>103</v>
      </c>
      <c r="J13" s="18">
        <v>1.8</v>
      </c>
      <c r="K13" s="18" t="s">
        <v>57</v>
      </c>
      <c r="L13" s="18" t="s">
        <v>97</v>
      </c>
      <c r="M13" s="18" t="s">
        <v>97</v>
      </c>
      <c r="N13" s="18" t="s">
        <v>98</v>
      </c>
      <c r="O13" s="37">
        <v>3900</v>
      </c>
      <c r="P13" s="38">
        <f t="shared" si="1"/>
        <v>3900</v>
      </c>
      <c r="Q13" s="38"/>
      <c r="R13" s="37">
        <f t="shared" si="2"/>
        <v>3900</v>
      </c>
      <c r="S13" s="38">
        <v>3900</v>
      </c>
      <c r="T13" s="41"/>
      <c r="U13" s="41"/>
      <c r="V13" s="41"/>
      <c r="W13" s="41"/>
      <c r="X13" s="42"/>
      <c r="Y13" s="42"/>
      <c r="Z13" s="42"/>
      <c r="AA13" s="52" t="s">
        <v>104</v>
      </c>
      <c r="AB13" s="60"/>
    </row>
    <row r="14" s="5" customFormat="1" ht="246" hidden="1" customHeight="1" spans="1:28">
      <c r="A14" s="17">
        <v>7</v>
      </c>
      <c r="B14" s="18" t="s">
        <v>105</v>
      </c>
      <c r="C14" s="18" t="s">
        <v>106</v>
      </c>
      <c r="D14" s="18" t="str">
        <f>VLOOKUP(C14,'洛浦县-项目库'!C:D,2,FALSE)</f>
        <v>巩固拓展脱贫攻坚成果类</v>
      </c>
      <c r="E14" s="18" t="s">
        <v>63</v>
      </c>
      <c r="F14" s="18" t="s">
        <v>85</v>
      </c>
      <c r="G14" s="18" t="s">
        <v>86</v>
      </c>
      <c r="H14" s="19" t="s">
        <v>107</v>
      </c>
      <c r="I14" s="18" t="s">
        <v>88</v>
      </c>
      <c r="J14" s="18">
        <v>6700</v>
      </c>
      <c r="K14" s="18" t="s">
        <v>57</v>
      </c>
      <c r="L14" s="18" t="s">
        <v>108</v>
      </c>
      <c r="M14" s="18" t="s">
        <v>108</v>
      </c>
      <c r="N14" s="18" t="s">
        <v>109</v>
      </c>
      <c r="O14" s="37">
        <v>2010</v>
      </c>
      <c r="P14" s="38">
        <f t="shared" si="1"/>
        <v>2010</v>
      </c>
      <c r="Q14" s="38"/>
      <c r="R14" s="37">
        <f t="shared" si="2"/>
        <v>2010</v>
      </c>
      <c r="S14" s="38">
        <v>2010</v>
      </c>
      <c r="T14" s="41"/>
      <c r="U14" s="41"/>
      <c r="V14" s="41"/>
      <c r="W14" s="41"/>
      <c r="X14" s="42"/>
      <c r="Y14" s="42"/>
      <c r="Z14" s="42"/>
      <c r="AA14" s="52" t="s">
        <v>110</v>
      </c>
      <c r="AB14" s="60"/>
    </row>
    <row r="15" s="4" customFormat="1" ht="93.75" hidden="1" spans="1:28">
      <c r="A15" s="17">
        <v>8</v>
      </c>
      <c r="B15" s="18" t="s">
        <v>111</v>
      </c>
      <c r="C15" s="18" t="s">
        <v>112</v>
      </c>
      <c r="D15" s="18" t="str">
        <f>VLOOKUP(C15,'洛浦县-项目库'!C:D,2,FALSE)</f>
        <v>乡村建设类</v>
      </c>
      <c r="E15" s="18" t="s">
        <v>63</v>
      </c>
      <c r="F15" s="18" t="s">
        <v>113</v>
      </c>
      <c r="G15" s="18" t="s">
        <v>114</v>
      </c>
      <c r="H15" s="19" t="s">
        <v>115</v>
      </c>
      <c r="I15" s="18" t="s">
        <v>56</v>
      </c>
      <c r="J15" s="18">
        <v>2.304</v>
      </c>
      <c r="K15" s="18" t="s">
        <v>89</v>
      </c>
      <c r="L15" s="18" t="s">
        <v>116</v>
      </c>
      <c r="M15" s="18" t="s">
        <v>117</v>
      </c>
      <c r="N15" s="18" t="s">
        <v>118</v>
      </c>
      <c r="O15" s="37">
        <v>148</v>
      </c>
      <c r="P15" s="38">
        <f t="shared" si="1"/>
        <v>148</v>
      </c>
      <c r="Q15" s="38"/>
      <c r="R15" s="42">
        <f t="shared" si="2"/>
        <v>148</v>
      </c>
      <c r="S15" s="38"/>
      <c r="T15" s="41">
        <v>148</v>
      </c>
      <c r="U15" s="41"/>
      <c r="V15" s="41"/>
      <c r="W15" s="41"/>
      <c r="X15" s="42"/>
      <c r="Y15" s="42"/>
      <c r="Z15" s="42"/>
      <c r="AA15" s="52" t="s">
        <v>119</v>
      </c>
      <c r="AB15" s="60"/>
    </row>
    <row r="16" s="5" customFormat="1" ht="187.5" hidden="1" spans="1:28">
      <c r="A16" s="17">
        <v>9</v>
      </c>
      <c r="B16" s="18" t="s">
        <v>120</v>
      </c>
      <c r="C16" s="18" t="s">
        <v>121</v>
      </c>
      <c r="D16" s="18" t="str">
        <f>VLOOKUP(C16,'洛浦县-项目库'!C:D,2,FALSE)</f>
        <v>产业发展类</v>
      </c>
      <c r="E16" s="18" t="s">
        <v>63</v>
      </c>
      <c r="F16" s="18" t="s">
        <v>122</v>
      </c>
      <c r="G16" s="20" t="s">
        <v>123</v>
      </c>
      <c r="H16" s="21" t="s">
        <v>124</v>
      </c>
      <c r="I16" s="18" t="s">
        <v>56</v>
      </c>
      <c r="J16" s="18">
        <v>26.7</v>
      </c>
      <c r="K16" s="18" t="s">
        <v>89</v>
      </c>
      <c r="L16" s="18" t="s">
        <v>125</v>
      </c>
      <c r="M16" s="18" t="s">
        <v>125</v>
      </c>
      <c r="N16" s="18" t="s">
        <v>126</v>
      </c>
      <c r="O16" s="37">
        <v>1700</v>
      </c>
      <c r="P16" s="38">
        <f t="shared" si="1"/>
        <v>1700</v>
      </c>
      <c r="Q16" s="38"/>
      <c r="R16" s="42">
        <f t="shared" si="2"/>
        <v>1700</v>
      </c>
      <c r="S16" s="38"/>
      <c r="T16" s="41">
        <v>1700</v>
      </c>
      <c r="U16" s="41"/>
      <c r="V16" s="41"/>
      <c r="W16" s="41"/>
      <c r="X16" s="42"/>
      <c r="Y16" s="42"/>
      <c r="Z16" s="42"/>
      <c r="AA16" s="52" t="s">
        <v>127</v>
      </c>
      <c r="AB16" s="60"/>
    </row>
    <row r="17" s="5" customFormat="1" ht="75" hidden="1" spans="1:28">
      <c r="A17" s="17">
        <v>10</v>
      </c>
      <c r="B17" s="18" t="s">
        <v>128</v>
      </c>
      <c r="C17" s="18" t="s">
        <v>129</v>
      </c>
      <c r="D17" s="18" t="str">
        <f>VLOOKUP(C17,'洛浦县-项目库'!C:D,2,FALSE)</f>
        <v>产业发展类</v>
      </c>
      <c r="E17" s="18" t="s">
        <v>63</v>
      </c>
      <c r="F17" s="18" t="s">
        <v>64</v>
      </c>
      <c r="G17" s="18" t="s">
        <v>130</v>
      </c>
      <c r="H17" s="19" t="s">
        <v>131</v>
      </c>
      <c r="I17" s="18" t="s">
        <v>56</v>
      </c>
      <c r="J17" s="18">
        <v>4.041</v>
      </c>
      <c r="K17" s="18" t="s">
        <v>57</v>
      </c>
      <c r="L17" s="18" t="s">
        <v>58</v>
      </c>
      <c r="M17" s="18" t="s">
        <v>58</v>
      </c>
      <c r="N17" s="22" t="s">
        <v>59</v>
      </c>
      <c r="O17" s="42">
        <v>786</v>
      </c>
      <c r="P17" s="38">
        <f t="shared" si="1"/>
        <v>786</v>
      </c>
      <c r="Q17" s="38"/>
      <c r="R17" s="37">
        <f t="shared" si="2"/>
        <v>786</v>
      </c>
      <c r="S17" s="38">
        <v>786</v>
      </c>
      <c r="T17" s="41"/>
      <c r="U17" s="41"/>
      <c r="V17" s="41"/>
      <c r="W17" s="41"/>
      <c r="X17" s="42"/>
      <c r="Y17" s="42"/>
      <c r="Z17" s="42"/>
      <c r="AA17" s="52" t="s">
        <v>132</v>
      </c>
      <c r="AB17" s="60"/>
    </row>
    <row r="18" s="5" customFormat="1" ht="250" hidden="1" customHeight="1" spans="1:28">
      <c r="A18" s="17">
        <v>11</v>
      </c>
      <c r="B18" s="18" t="s">
        <v>133</v>
      </c>
      <c r="C18" s="18" t="s">
        <v>134</v>
      </c>
      <c r="D18" s="18" t="str">
        <f>VLOOKUP(C18,'洛浦县-项目库'!C:D,2,FALSE)</f>
        <v>产业发展类</v>
      </c>
      <c r="E18" s="18" t="s">
        <v>63</v>
      </c>
      <c r="F18" s="18" t="s">
        <v>64</v>
      </c>
      <c r="G18" s="18" t="s">
        <v>135</v>
      </c>
      <c r="H18" s="19" t="s">
        <v>136</v>
      </c>
      <c r="I18" s="18" t="s">
        <v>56</v>
      </c>
      <c r="J18" s="18">
        <v>7.2</v>
      </c>
      <c r="K18" s="18" t="s">
        <v>57</v>
      </c>
      <c r="L18" s="18" t="s">
        <v>58</v>
      </c>
      <c r="M18" s="18" t="s">
        <v>58</v>
      </c>
      <c r="N18" s="22" t="s">
        <v>59</v>
      </c>
      <c r="O18" s="42">
        <v>643</v>
      </c>
      <c r="P18" s="38">
        <f t="shared" si="1"/>
        <v>643</v>
      </c>
      <c r="Q18" s="38"/>
      <c r="R18" s="42">
        <f t="shared" si="2"/>
        <v>643</v>
      </c>
      <c r="S18" s="41">
        <v>643</v>
      </c>
      <c r="T18" s="41"/>
      <c r="U18" s="41"/>
      <c r="V18" s="41"/>
      <c r="W18" s="41"/>
      <c r="X18" s="42"/>
      <c r="Y18" s="42"/>
      <c r="Z18" s="42"/>
      <c r="AA18" s="52" t="s">
        <v>132</v>
      </c>
      <c r="AB18" s="60"/>
    </row>
    <row r="19" s="5" customFormat="1" ht="170" hidden="1" customHeight="1" spans="1:28">
      <c r="A19" s="17">
        <v>12</v>
      </c>
      <c r="B19" s="18" t="s">
        <v>137</v>
      </c>
      <c r="C19" s="18" t="s">
        <v>138</v>
      </c>
      <c r="D19" s="18" t="str">
        <f>VLOOKUP(C19,'洛浦县-项目库'!C:D,2,FALSE)</f>
        <v>乡村建设类</v>
      </c>
      <c r="E19" s="18" t="s">
        <v>63</v>
      </c>
      <c r="F19" s="18" t="s">
        <v>122</v>
      </c>
      <c r="G19" s="18" t="s">
        <v>139</v>
      </c>
      <c r="H19" s="19" t="s">
        <v>140</v>
      </c>
      <c r="I19" s="18" t="s">
        <v>56</v>
      </c>
      <c r="J19" s="18">
        <v>9.683</v>
      </c>
      <c r="K19" s="18" t="s">
        <v>89</v>
      </c>
      <c r="L19" s="18" t="s">
        <v>141</v>
      </c>
      <c r="M19" s="18" t="s">
        <v>117</v>
      </c>
      <c r="N19" s="18" t="s">
        <v>142</v>
      </c>
      <c r="O19" s="37">
        <v>760</v>
      </c>
      <c r="P19" s="38">
        <f t="shared" si="1"/>
        <v>760</v>
      </c>
      <c r="Q19" s="38"/>
      <c r="R19" s="42">
        <f t="shared" si="2"/>
        <v>760</v>
      </c>
      <c r="S19" s="38">
        <v>760</v>
      </c>
      <c r="T19" s="38"/>
      <c r="U19" s="41"/>
      <c r="V19" s="41"/>
      <c r="W19" s="41"/>
      <c r="X19" s="42"/>
      <c r="Y19" s="42"/>
      <c r="Z19" s="42"/>
      <c r="AA19" s="52" t="s">
        <v>119</v>
      </c>
      <c r="AB19" s="60"/>
    </row>
    <row r="20" s="5" customFormat="1" ht="107" hidden="1" customHeight="1" spans="1:28">
      <c r="A20" s="17">
        <v>13</v>
      </c>
      <c r="B20" s="18" t="s">
        <v>150</v>
      </c>
      <c r="C20" s="18" t="s">
        <v>151</v>
      </c>
      <c r="D20" s="18" t="str">
        <f>VLOOKUP(C20,'洛浦县-项目库'!C:D,2,FALSE)</f>
        <v>产业发展类</v>
      </c>
      <c r="E20" s="18" t="s">
        <v>63</v>
      </c>
      <c r="F20" s="18" t="s">
        <v>64</v>
      </c>
      <c r="G20" s="18" t="s">
        <v>152</v>
      </c>
      <c r="H20" s="19" t="s">
        <v>153</v>
      </c>
      <c r="I20" s="18" t="s">
        <v>56</v>
      </c>
      <c r="J20" s="18">
        <v>3.251</v>
      </c>
      <c r="K20" s="18" t="s">
        <v>57</v>
      </c>
      <c r="L20" s="18" t="s">
        <v>58</v>
      </c>
      <c r="M20" s="18" t="s">
        <v>58</v>
      </c>
      <c r="N20" s="22" t="s">
        <v>59</v>
      </c>
      <c r="O20" s="42">
        <v>278.79</v>
      </c>
      <c r="P20" s="38">
        <f t="shared" si="1"/>
        <v>278.79</v>
      </c>
      <c r="Q20" s="38"/>
      <c r="R20" s="37">
        <f t="shared" si="2"/>
        <v>278.79</v>
      </c>
      <c r="S20" s="38">
        <v>278.79</v>
      </c>
      <c r="T20" s="38"/>
      <c r="U20" s="41"/>
      <c r="V20" s="41"/>
      <c r="W20" s="41"/>
      <c r="X20" s="42"/>
      <c r="Y20" s="42"/>
      <c r="Z20" s="42"/>
      <c r="AA20" s="52" t="s">
        <v>132</v>
      </c>
      <c r="AB20" s="60"/>
    </row>
    <row r="21" s="5" customFormat="1" ht="127" hidden="1" customHeight="1" spans="1:28">
      <c r="A21" s="17">
        <v>14</v>
      </c>
      <c r="B21" s="18" t="s">
        <v>164</v>
      </c>
      <c r="C21" s="18" t="s">
        <v>165</v>
      </c>
      <c r="D21" s="18" t="str">
        <f>VLOOKUP(C21,'洛浦县-项目库'!C:D,2,FALSE)</f>
        <v>产业发展类</v>
      </c>
      <c r="E21" s="18" t="s">
        <v>63</v>
      </c>
      <c r="F21" s="18" t="s">
        <v>64</v>
      </c>
      <c r="G21" s="18" t="s">
        <v>166</v>
      </c>
      <c r="H21" s="19" t="s">
        <v>167</v>
      </c>
      <c r="I21" s="18" t="s">
        <v>56</v>
      </c>
      <c r="J21" s="18">
        <v>5.878</v>
      </c>
      <c r="K21" s="18" t="s">
        <v>57</v>
      </c>
      <c r="L21" s="18" t="s">
        <v>58</v>
      </c>
      <c r="M21" s="18" t="s">
        <v>58</v>
      </c>
      <c r="N21" s="22" t="s">
        <v>59</v>
      </c>
      <c r="O21" s="42">
        <v>577.24</v>
      </c>
      <c r="P21" s="38">
        <f t="shared" si="1"/>
        <v>577.24</v>
      </c>
      <c r="Q21" s="38"/>
      <c r="R21" s="42">
        <f t="shared" si="2"/>
        <v>577.24</v>
      </c>
      <c r="S21" s="41">
        <v>577.24</v>
      </c>
      <c r="T21" s="41"/>
      <c r="U21" s="41"/>
      <c r="V21" s="41"/>
      <c r="W21" s="41"/>
      <c r="X21" s="42"/>
      <c r="Y21" s="42"/>
      <c r="Z21" s="42"/>
      <c r="AA21" s="52" t="s">
        <v>132</v>
      </c>
      <c r="AB21" s="60"/>
    </row>
    <row r="22" s="5" customFormat="1" ht="246" hidden="1" customHeight="1" spans="1:28">
      <c r="A22" s="17">
        <v>15</v>
      </c>
      <c r="B22" s="18" t="s">
        <v>168</v>
      </c>
      <c r="C22" s="18" t="s">
        <v>169</v>
      </c>
      <c r="D22" s="18" t="str">
        <f>VLOOKUP(C22,'洛浦县-项目库'!C:D,2,FALSE)</f>
        <v>乡村建设类</v>
      </c>
      <c r="E22" s="18" t="s">
        <v>63</v>
      </c>
      <c r="F22" s="18" t="s">
        <v>170</v>
      </c>
      <c r="G22" s="20" t="s">
        <v>171</v>
      </c>
      <c r="H22" s="19" t="s">
        <v>172</v>
      </c>
      <c r="I22" s="18" t="s">
        <v>173</v>
      </c>
      <c r="J22" s="18">
        <v>1645</v>
      </c>
      <c r="K22" s="18" t="s">
        <v>89</v>
      </c>
      <c r="L22" s="18" t="s">
        <v>174</v>
      </c>
      <c r="M22" s="18" t="s">
        <v>69</v>
      </c>
      <c r="N22" s="18" t="s">
        <v>175</v>
      </c>
      <c r="O22" s="37">
        <v>493.5</v>
      </c>
      <c r="P22" s="38">
        <f t="shared" si="1"/>
        <v>493.5</v>
      </c>
      <c r="Q22" s="38"/>
      <c r="R22" s="42">
        <f t="shared" si="2"/>
        <v>493.5</v>
      </c>
      <c r="S22" s="38"/>
      <c r="T22" s="38">
        <v>493.5</v>
      </c>
      <c r="U22" s="41"/>
      <c r="V22" s="41"/>
      <c r="W22" s="41"/>
      <c r="X22" s="42"/>
      <c r="Y22" s="42"/>
      <c r="Z22" s="42"/>
      <c r="AA22" s="52" t="s">
        <v>176</v>
      </c>
      <c r="AB22" s="60"/>
    </row>
    <row r="23" s="5" customFormat="1" ht="234" hidden="1" customHeight="1" spans="1:28">
      <c r="A23" s="17">
        <v>16</v>
      </c>
      <c r="B23" s="18" t="s">
        <v>183</v>
      </c>
      <c r="C23" s="18" t="s">
        <v>184</v>
      </c>
      <c r="D23" s="18" t="str">
        <f>VLOOKUP(C23,'洛浦县-项目库'!C:D,2,FALSE)</f>
        <v>乡村建设类</v>
      </c>
      <c r="E23" s="18" t="s">
        <v>63</v>
      </c>
      <c r="F23" s="18" t="s">
        <v>185</v>
      </c>
      <c r="G23" s="18" t="s">
        <v>186</v>
      </c>
      <c r="H23" s="19" t="s">
        <v>187</v>
      </c>
      <c r="I23" s="18" t="s">
        <v>56</v>
      </c>
      <c r="J23" s="18">
        <v>21.75</v>
      </c>
      <c r="K23" s="18" t="s">
        <v>57</v>
      </c>
      <c r="L23" s="18" t="s">
        <v>181</v>
      </c>
      <c r="M23" s="18" t="s">
        <v>117</v>
      </c>
      <c r="N23" s="18" t="s">
        <v>182</v>
      </c>
      <c r="O23" s="37">
        <f>P23+Q23</f>
        <v>1600</v>
      </c>
      <c r="P23" s="38">
        <f t="shared" si="1"/>
        <v>1600</v>
      </c>
      <c r="Q23" s="38"/>
      <c r="R23" s="42">
        <f t="shared" si="2"/>
        <v>1600</v>
      </c>
      <c r="S23" s="38">
        <v>1600</v>
      </c>
      <c r="T23" s="38"/>
      <c r="U23" s="41"/>
      <c r="V23" s="41"/>
      <c r="W23" s="41"/>
      <c r="X23" s="42"/>
      <c r="Y23" s="42"/>
      <c r="Z23" s="42"/>
      <c r="AA23" s="52" t="s">
        <v>119</v>
      </c>
      <c r="AB23" s="60"/>
    </row>
    <row r="24" s="5" customFormat="1" ht="192" hidden="1" customHeight="1" spans="1:28">
      <c r="A24" s="17">
        <v>17</v>
      </c>
      <c r="B24" s="18" t="s">
        <v>196</v>
      </c>
      <c r="C24" s="18" t="s">
        <v>197</v>
      </c>
      <c r="D24" s="18" t="str">
        <f>VLOOKUP(C24,'洛浦县-项目库'!C:D,2,FALSE)</f>
        <v>乡村建设类</v>
      </c>
      <c r="E24" s="18" t="s">
        <v>63</v>
      </c>
      <c r="F24" s="18" t="s">
        <v>185</v>
      </c>
      <c r="G24" s="18" t="s">
        <v>198</v>
      </c>
      <c r="H24" s="19" t="s">
        <v>199</v>
      </c>
      <c r="I24" s="18" t="s">
        <v>56</v>
      </c>
      <c r="J24" s="18">
        <v>14</v>
      </c>
      <c r="K24" s="18" t="s">
        <v>57</v>
      </c>
      <c r="L24" s="18" t="s">
        <v>181</v>
      </c>
      <c r="M24" s="18" t="s">
        <v>117</v>
      </c>
      <c r="N24" s="18" t="s">
        <v>182</v>
      </c>
      <c r="O24" s="42">
        <v>1021</v>
      </c>
      <c r="P24" s="38">
        <f t="shared" si="1"/>
        <v>1021</v>
      </c>
      <c r="Q24" s="38"/>
      <c r="R24" s="42">
        <f t="shared" si="2"/>
        <v>1021</v>
      </c>
      <c r="S24" s="38">
        <v>1021</v>
      </c>
      <c r="T24" s="38"/>
      <c r="U24" s="41"/>
      <c r="V24" s="41"/>
      <c r="W24" s="41"/>
      <c r="X24" s="42"/>
      <c r="Y24" s="42"/>
      <c r="Z24" s="42"/>
      <c r="AA24" s="52" t="s">
        <v>119</v>
      </c>
      <c r="AB24" s="60"/>
    </row>
    <row r="25" s="5" customFormat="1" ht="194" hidden="1" customHeight="1" spans="1:28">
      <c r="A25" s="17">
        <v>18</v>
      </c>
      <c r="B25" s="18" t="s">
        <v>200</v>
      </c>
      <c r="C25" s="18" t="s">
        <v>201</v>
      </c>
      <c r="D25" s="18" t="str">
        <f>VLOOKUP(C25,'洛浦县-项目库'!C:D,2,FALSE)</f>
        <v>乡村建设类</v>
      </c>
      <c r="E25" s="18" t="s">
        <v>63</v>
      </c>
      <c r="F25" s="18" t="s">
        <v>202</v>
      </c>
      <c r="G25" s="18" t="s">
        <v>203</v>
      </c>
      <c r="H25" s="19" t="s">
        <v>204</v>
      </c>
      <c r="I25" s="18" t="s">
        <v>173</v>
      </c>
      <c r="J25" s="18">
        <v>1656</v>
      </c>
      <c r="K25" s="18" t="s">
        <v>57</v>
      </c>
      <c r="L25" s="18" t="s">
        <v>181</v>
      </c>
      <c r="M25" s="18" t="s">
        <v>69</v>
      </c>
      <c r="N25" s="18" t="s">
        <v>182</v>
      </c>
      <c r="O25" s="37">
        <v>496.8</v>
      </c>
      <c r="P25" s="38">
        <f t="shared" si="1"/>
        <v>496.8</v>
      </c>
      <c r="Q25" s="38"/>
      <c r="R25" s="42">
        <f t="shared" si="2"/>
        <v>496.8</v>
      </c>
      <c r="S25" s="38">
        <v>496.8</v>
      </c>
      <c r="T25" s="38"/>
      <c r="U25" s="41"/>
      <c r="V25" s="41"/>
      <c r="W25" s="41"/>
      <c r="X25" s="42"/>
      <c r="Y25" s="42"/>
      <c r="Z25" s="42"/>
      <c r="AA25" s="52" t="s">
        <v>205</v>
      </c>
      <c r="AB25" s="60"/>
    </row>
    <row r="26" s="5" customFormat="1" ht="187.5" hidden="1" spans="1:28">
      <c r="A26" s="17">
        <v>19</v>
      </c>
      <c r="B26" s="18" t="s">
        <v>206</v>
      </c>
      <c r="C26" s="18" t="s">
        <v>207</v>
      </c>
      <c r="D26" s="18" t="str">
        <f>VLOOKUP(C26,'洛浦县-项目库'!C:D,2,FALSE)</f>
        <v>就业类</v>
      </c>
      <c r="E26" s="18" t="s">
        <v>63</v>
      </c>
      <c r="F26" s="18" t="s">
        <v>85</v>
      </c>
      <c r="G26" s="18" t="s">
        <v>86</v>
      </c>
      <c r="H26" s="19" t="s">
        <v>208</v>
      </c>
      <c r="I26" s="18" t="s">
        <v>88</v>
      </c>
      <c r="J26" s="18"/>
      <c r="K26" s="18" t="s">
        <v>89</v>
      </c>
      <c r="L26" s="18" t="s">
        <v>90</v>
      </c>
      <c r="M26" s="18" t="s">
        <v>90</v>
      </c>
      <c r="N26" s="39" t="s">
        <v>91</v>
      </c>
      <c r="O26" s="37">
        <v>20</v>
      </c>
      <c r="P26" s="38">
        <f t="shared" si="1"/>
        <v>20</v>
      </c>
      <c r="Q26" s="38"/>
      <c r="R26" s="37">
        <f t="shared" si="2"/>
        <v>20</v>
      </c>
      <c r="S26" s="38">
        <v>10</v>
      </c>
      <c r="T26" s="37">
        <v>10</v>
      </c>
      <c r="U26" s="41"/>
      <c r="V26" s="41"/>
      <c r="W26" s="41"/>
      <c r="X26" s="42"/>
      <c r="Y26" s="42"/>
      <c r="Z26" s="42"/>
      <c r="AA26" s="52" t="s">
        <v>209</v>
      </c>
      <c r="AB26" s="60"/>
    </row>
    <row r="27" s="5" customFormat="1" ht="93.75" hidden="1" spans="1:28">
      <c r="A27" s="17">
        <v>20</v>
      </c>
      <c r="B27" s="18" t="s">
        <v>210</v>
      </c>
      <c r="C27" s="18" t="s">
        <v>211</v>
      </c>
      <c r="D27" s="18" t="str">
        <f>VLOOKUP(C27,'洛浦县-项目库'!C:D,2,FALSE)</f>
        <v>乡村建设类</v>
      </c>
      <c r="E27" s="18" t="s">
        <v>63</v>
      </c>
      <c r="F27" s="18" t="s">
        <v>64</v>
      </c>
      <c r="G27" s="18" t="s">
        <v>212</v>
      </c>
      <c r="H27" s="19" t="s">
        <v>213</v>
      </c>
      <c r="I27" s="18" t="s">
        <v>56</v>
      </c>
      <c r="J27" s="18">
        <v>22.643</v>
      </c>
      <c r="K27" s="18" t="s">
        <v>89</v>
      </c>
      <c r="L27" s="18" t="s">
        <v>214</v>
      </c>
      <c r="M27" s="18" t="s">
        <v>117</v>
      </c>
      <c r="N27" s="39" t="s">
        <v>215</v>
      </c>
      <c r="O27" s="42">
        <v>1512</v>
      </c>
      <c r="P27" s="38">
        <f t="shared" si="1"/>
        <v>1512</v>
      </c>
      <c r="Q27" s="38"/>
      <c r="R27" s="42">
        <f t="shared" si="2"/>
        <v>1512</v>
      </c>
      <c r="S27" s="38">
        <v>1512</v>
      </c>
      <c r="T27" s="38"/>
      <c r="U27" s="41"/>
      <c r="V27" s="41"/>
      <c r="W27" s="41"/>
      <c r="X27" s="42"/>
      <c r="Y27" s="42"/>
      <c r="Z27" s="42"/>
      <c r="AA27" s="52" t="s">
        <v>119</v>
      </c>
      <c r="AB27" s="60"/>
    </row>
    <row r="28" s="5" customFormat="1" ht="219" customHeight="1" spans="1:28">
      <c r="A28" s="17">
        <v>21</v>
      </c>
      <c r="B28" s="18" t="s">
        <v>216</v>
      </c>
      <c r="C28" s="18" t="s">
        <v>217</v>
      </c>
      <c r="D28" s="18" t="str">
        <f>VLOOKUP(C28,'洛浦县-项目库'!C:D,2,FALSE)</f>
        <v>乡村建设类</v>
      </c>
      <c r="E28" s="18" t="s">
        <v>52</v>
      </c>
      <c r="F28" s="18" t="s">
        <v>53</v>
      </c>
      <c r="G28" s="18" t="s">
        <v>218</v>
      </c>
      <c r="H28" s="19" t="s">
        <v>219</v>
      </c>
      <c r="I28" s="18" t="s">
        <v>220</v>
      </c>
      <c r="J28" s="18">
        <v>1</v>
      </c>
      <c r="K28" s="18" t="s">
        <v>57</v>
      </c>
      <c r="L28" s="18" t="s">
        <v>214</v>
      </c>
      <c r="M28" s="18" t="s">
        <v>117</v>
      </c>
      <c r="N28" s="18" t="s">
        <v>215</v>
      </c>
      <c r="O28" s="42">
        <v>9467.1</v>
      </c>
      <c r="P28" s="38">
        <f t="shared" si="1"/>
        <v>9467.1</v>
      </c>
      <c r="Q28" s="38">
        <f>936.338444+100</f>
        <v>1036.338444</v>
      </c>
      <c r="R28" s="42">
        <f t="shared" si="2"/>
        <v>8430.761556</v>
      </c>
      <c r="S28" s="38">
        <f>O28-Q28</f>
        <v>8430.761556</v>
      </c>
      <c r="T28" s="38"/>
      <c r="U28" s="41"/>
      <c r="V28" s="41"/>
      <c r="W28" s="41"/>
      <c r="X28" s="42"/>
      <c r="Y28" s="42"/>
      <c r="Z28" s="42"/>
      <c r="AA28" s="52" t="s">
        <v>119</v>
      </c>
      <c r="AB28" s="18"/>
    </row>
    <row r="29" s="5" customFormat="1" ht="131.25" hidden="1" spans="1:28">
      <c r="A29" s="17">
        <v>22</v>
      </c>
      <c r="B29" s="18" t="s">
        <v>249</v>
      </c>
      <c r="C29" s="18" t="s">
        <v>250</v>
      </c>
      <c r="D29" s="18" t="str">
        <f>VLOOKUP(C29,'洛浦县-项目库'!C:D,2,FALSE)</f>
        <v>就业类</v>
      </c>
      <c r="E29" s="18" t="s">
        <v>63</v>
      </c>
      <c r="F29" s="18" t="s">
        <v>85</v>
      </c>
      <c r="G29" s="18" t="s">
        <v>86</v>
      </c>
      <c r="H29" s="19" t="s">
        <v>251</v>
      </c>
      <c r="I29" s="18" t="s">
        <v>88</v>
      </c>
      <c r="J29" s="18">
        <v>950</v>
      </c>
      <c r="K29" s="18" t="s">
        <v>89</v>
      </c>
      <c r="L29" s="18" t="s">
        <v>125</v>
      </c>
      <c r="M29" s="18" t="s">
        <v>125</v>
      </c>
      <c r="N29" s="18" t="s">
        <v>126</v>
      </c>
      <c r="O29" s="37">
        <v>1140</v>
      </c>
      <c r="P29" s="38">
        <f t="shared" si="1"/>
        <v>1140</v>
      </c>
      <c r="Q29" s="38"/>
      <c r="R29" s="37">
        <f t="shared" si="2"/>
        <v>1140</v>
      </c>
      <c r="S29" s="38"/>
      <c r="T29" s="38">
        <v>1140</v>
      </c>
      <c r="U29" s="41"/>
      <c r="V29" s="41"/>
      <c r="W29" s="41"/>
      <c r="X29" s="42"/>
      <c r="Y29" s="42"/>
      <c r="Z29" s="42"/>
      <c r="AA29" s="52" t="s">
        <v>252</v>
      </c>
      <c r="AB29" s="60"/>
    </row>
    <row r="30" s="5" customFormat="1" ht="112.5" hidden="1" spans="1:28">
      <c r="A30" s="17">
        <v>23</v>
      </c>
      <c r="B30" s="18" t="s">
        <v>265</v>
      </c>
      <c r="C30" s="18" t="s">
        <v>266</v>
      </c>
      <c r="D30" s="18" t="str">
        <f>VLOOKUP(C30,'洛浦县-项目库'!C:D,2,FALSE)</f>
        <v>产业发展类</v>
      </c>
      <c r="E30" s="18" t="s">
        <v>63</v>
      </c>
      <c r="F30" s="22" t="s">
        <v>267</v>
      </c>
      <c r="G30" s="18" t="s">
        <v>268</v>
      </c>
      <c r="H30" s="19" t="s">
        <v>269</v>
      </c>
      <c r="I30" s="18" t="s">
        <v>270</v>
      </c>
      <c r="J30" s="18">
        <v>93</v>
      </c>
      <c r="K30" s="18" t="s">
        <v>57</v>
      </c>
      <c r="L30" s="18" t="s">
        <v>58</v>
      </c>
      <c r="M30" s="18" t="s">
        <v>58</v>
      </c>
      <c r="N30" s="18" t="s">
        <v>59</v>
      </c>
      <c r="O30" s="42">
        <f>P30+Q30</f>
        <v>793.22</v>
      </c>
      <c r="P30" s="41">
        <f t="shared" si="1"/>
        <v>793.22</v>
      </c>
      <c r="Q30" s="41"/>
      <c r="R30" s="42">
        <f t="shared" si="2"/>
        <v>793.22</v>
      </c>
      <c r="S30" s="41">
        <v>793.22</v>
      </c>
      <c r="T30" s="41"/>
      <c r="U30" s="41"/>
      <c r="V30" s="41"/>
      <c r="W30" s="41"/>
      <c r="X30" s="42"/>
      <c r="Y30" s="42"/>
      <c r="Z30" s="42"/>
      <c r="AA30" s="52" t="s">
        <v>132</v>
      </c>
      <c r="AB30" s="60"/>
    </row>
    <row r="31" s="5" customFormat="1" ht="170" hidden="1" customHeight="1" spans="1:28">
      <c r="A31" s="17">
        <v>24</v>
      </c>
      <c r="B31" s="18" t="s">
        <v>271</v>
      </c>
      <c r="C31" s="18" t="s">
        <v>272</v>
      </c>
      <c r="D31" s="18" t="str">
        <f>VLOOKUP(C31,'洛浦县-项目库'!C:D,2,FALSE)</f>
        <v>产业发展类</v>
      </c>
      <c r="E31" s="18" t="s">
        <v>63</v>
      </c>
      <c r="F31" s="18" t="s">
        <v>64</v>
      </c>
      <c r="G31" s="18" t="s">
        <v>273</v>
      </c>
      <c r="H31" s="23" t="s">
        <v>274</v>
      </c>
      <c r="I31" s="18" t="s">
        <v>56</v>
      </c>
      <c r="J31" s="18">
        <v>7.28</v>
      </c>
      <c r="K31" s="18" t="s">
        <v>57</v>
      </c>
      <c r="L31" s="18" t="s">
        <v>58</v>
      </c>
      <c r="M31" s="18" t="s">
        <v>58</v>
      </c>
      <c r="N31" s="22" t="s">
        <v>59</v>
      </c>
      <c r="O31" s="42">
        <v>569.5</v>
      </c>
      <c r="P31" s="38">
        <f t="shared" si="1"/>
        <v>569.5</v>
      </c>
      <c r="Q31" s="38"/>
      <c r="R31" s="53">
        <f t="shared" si="2"/>
        <v>569.5</v>
      </c>
      <c r="S31" s="48">
        <v>569.5</v>
      </c>
      <c r="T31" s="41"/>
      <c r="U31" s="41"/>
      <c r="V31" s="41"/>
      <c r="W31" s="41"/>
      <c r="X31" s="42"/>
      <c r="Y31" s="42"/>
      <c r="Z31" s="42"/>
      <c r="AA31" s="52" t="s">
        <v>132</v>
      </c>
      <c r="AB31" s="60"/>
    </row>
    <row r="32" s="5" customFormat="1" ht="214" hidden="1" customHeight="1" spans="1:28">
      <c r="A32" s="17">
        <v>25</v>
      </c>
      <c r="B32" s="18" t="s">
        <v>293</v>
      </c>
      <c r="C32" s="18" t="s">
        <v>294</v>
      </c>
      <c r="D32" s="18" t="str">
        <f>VLOOKUP(C32,'洛浦县-项目库'!C:D,2,FALSE)</f>
        <v>乡村建设类</v>
      </c>
      <c r="E32" s="18" t="s">
        <v>63</v>
      </c>
      <c r="F32" s="18" t="s">
        <v>113</v>
      </c>
      <c r="G32" s="18" t="s">
        <v>295</v>
      </c>
      <c r="H32" s="19" t="s">
        <v>296</v>
      </c>
      <c r="I32" s="18" t="s">
        <v>56</v>
      </c>
      <c r="J32" s="18">
        <v>9.619</v>
      </c>
      <c r="K32" s="18" t="s">
        <v>57</v>
      </c>
      <c r="L32" s="18" t="s">
        <v>279</v>
      </c>
      <c r="M32" s="18" t="s">
        <v>117</v>
      </c>
      <c r="N32" s="39" t="s">
        <v>287</v>
      </c>
      <c r="O32" s="37">
        <v>745</v>
      </c>
      <c r="P32" s="38">
        <f t="shared" si="1"/>
        <v>745</v>
      </c>
      <c r="Q32" s="38"/>
      <c r="R32" s="42">
        <f t="shared" si="2"/>
        <v>745</v>
      </c>
      <c r="S32" s="38">
        <v>745</v>
      </c>
      <c r="T32" s="38"/>
      <c r="U32" s="41"/>
      <c r="V32" s="41"/>
      <c r="W32" s="41"/>
      <c r="X32" s="42"/>
      <c r="Y32" s="42"/>
      <c r="Z32" s="42"/>
      <c r="AA32" s="52" t="s">
        <v>119</v>
      </c>
      <c r="AB32" s="60"/>
    </row>
    <row r="33" s="5" customFormat="1" ht="156.75" hidden="1" spans="1:28">
      <c r="A33" s="17">
        <v>26</v>
      </c>
      <c r="B33" s="18" t="s">
        <v>309</v>
      </c>
      <c r="C33" s="18" t="s">
        <v>310</v>
      </c>
      <c r="D33" s="18" t="str">
        <f>VLOOKUP(C33,'洛浦县-项目库'!C:D,2,FALSE)</f>
        <v>产业发展类</v>
      </c>
      <c r="E33" s="18" t="s">
        <v>311</v>
      </c>
      <c r="F33" s="18" t="s">
        <v>64</v>
      </c>
      <c r="G33" s="20" t="s">
        <v>312</v>
      </c>
      <c r="H33" s="19" t="s">
        <v>313</v>
      </c>
      <c r="I33" s="18" t="s">
        <v>56</v>
      </c>
      <c r="J33" s="18">
        <v>13.5</v>
      </c>
      <c r="K33" s="18" t="s">
        <v>89</v>
      </c>
      <c r="L33" s="18" t="s">
        <v>125</v>
      </c>
      <c r="M33" s="18" t="s">
        <v>125</v>
      </c>
      <c r="N33" s="18" t="s">
        <v>126</v>
      </c>
      <c r="O33" s="37">
        <v>1070</v>
      </c>
      <c r="P33" s="38">
        <f t="shared" si="1"/>
        <v>1070</v>
      </c>
      <c r="Q33" s="38"/>
      <c r="R33" s="42">
        <f t="shared" si="2"/>
        <v>1070</v>
      </c>
      <c r="S33" s="41"/>
      <c r="T33" s="41">
        <v>1070</v>
      </c>
      <c r="U33" s="41"/>
      <c r="V33" s="41"/>
      <c r="W33" s="41"/>
      <c r="X33" s="42"/>
      <c r="Y33" s="42"/>
      <c r="Z33" s="42"/>
      <c r="AA33" s="52" t="s">
        <v>314</v>
      </c>
      <c r="AB33" s="61"/>
    </row>
    <row r="34" s="5" customFormat="1" ht="158" hidden="1" customHeight="1" spans="1:28">
      <c r="A34" s="17">
        <v>27</v>
      </c>
      <c r="B34" s="18" t="s">
        <v>333</v>
      </c>
      <c r="C34" s="18" t="s">
        <v>334</v>
      </c>
      <c r="D34" s="18" t="str">
        <f>VLOOKUP(C34,'洛浦县-项目库'!C:D,2,FALSE)</f>
        <v>产业发展类</v>
      </c>
      <c r="E34" s="18" t="s">
        <v>63</v>
      </c>
      <c r="F34" s="18" t="s">
        <v>64</v>
      </c>
      <c r="G34" s="18" t="s">
        <v>335</v>
      </c>
      <c r="H34" s="19" t="s">
        <v>336</v>
      </c>
      <c r="I34" s="18" t="s">
        <v>56</v>
      </c>
      <c r="J34" s="18">
        <v>5.434</v>
      </c>
      <c r="K34" s="18" t="s">
        <v>57</v>
      </c>
      <c r="L34" s="18" t="s">
        <v>58</v>
      </c>
      <c r="M34" s="18" t="s">
        <v>58</v>
      </c>
      <c r="N34" s="22" t="s">
        <v>59</v>
      </c>
      <c r="O34" s="42">
        <v>577.72</v>
      </c>
      <c r="P34" s="41">
        <f t="shared" si="1"/>
        <v>577.72</v>
      </c>
      <c r="Q34" s="38"/>
      <c r="R34" s="42">
        <f t="shared" si="2"/>
        <v>577.72</v>
      </c>
      <c r="S34" s="41">
        <v>577.72</v>
      </c>
      <c r="T34" s="41"/>
      <c r="U34" s="41"/>
      <c r="V34" s="41"/>
      <c r="W34" s="41"/>
      <c r="X34" s="42"/>
      <c r="Y34" s="42"/>
      <c r="Z34" s="42"/>
      <c r="AA34" s="52" t="s">
        <v>132</v>
      </c>
      <c r="AB34" s="60"/>
    </row>
    <row r="35" s="6" customFormat="1" ht="302" hidden="1" customHeight="1" spans="1:28">
      <c r="A35" s="17">
        <v>28</v>
      </c>
      <c r="B35" s="18" t="s">
        <v>342</v>
      </c>
      <c r="C35" s="24" t="s">
        <v>343</v>
      </c>
      <c r="D35" s="18" t="str">
        <f>VLOOKUP(C35,'洛浦县-项目库'!C:D,2,FALSE)</f>
        <v>产业发展类</v>
      </c>
      <c r="E35" s="18" t="s">
        <v>63</v>
      </c>
      <c r="F35" s="18" t="s">
        <v>344</v>
      </c>
      <c r="G35" s="18" t="s">
        <v>345</v>
      </c>
      <c r="H35" s="25" t="s">
        <v>346</v>
      </c>
      <c r="I35" s="18" t="s">
        <v>347</v>
      </c>
      <c r="J35" s="18">
        <v>3810</v>
      </c>
      <c r="K35" s="18" t="s">
        <v>57</v>
      </c>
      <c r="L35" s="18" t="s">
        <v>174</v>
      </c>
      <c r="M35" s="18" t="s">
        <v>79</v>
      </c>
      <c r="N35" s="18" t="s">
        <v>175</v>
      </c>
      <c r="O35" s="40">
        <f t="shared" ref="O35:O45" si="3">SUM(R35)</f>
        <v>850</v>
      </c>
      <c r="P35" s="38">
        <f t="shared" si="1"/>
        <v>850</v>
      </c>
      <c r="Q35" s="54"/>
      <c r="R35" s="42">
        <f t="shared" si="2"/>
        <v>850</v>
      </c>
      <c r="S35" s="41">
        <v>850</v>
      </c>
      <c r="T35" s="41"/>
      <c r="U35" s="41"/>
      <c r="V35" s="41"/>
      <c r="W35" s="54"/>
      <c r="X35" s="42"/>
      <c r="Y35" s="41"/>
      <c r="Z35" s="54"/>
      <c r="AA35" s="52" t="s">
        <v>348</v>
      </c>
      <c r="AB35" s="18" t="s">
        <v>195</v>
      </c>
    </row>
    <row r="36" s="6" customFormat="1" ht="300" hidden="1" customHeight="1" spans="1:28">
      <c r="A36" s="17">
        <v>29</v>
      </c>
      <c r="B36" s="18" t="s">
        <v>349</v>
      </c>
      <c r="C36" s="18" t="s">
        <v>350</v>
      </c>
      <c r="D36" s="18" t="str">
        <f>VLOOKUP(C36,'洛浦县-项目库'!C:D,2,FALSE)</f>
        <v>产业发展类</v>
      </c>
      <c r="E36" s="18" t="s">
        <v>63</v>
      </c>
      <c r="F36" s="18" t="s">
        <v>344</v>
      </c>
      <c r="G36" s="17" t="s">
        <v>351</v>
      </c>
      <c r="H36" s="19" t="s">
        <v>352</v>
      </c>
      <c r="I36" s="18" t="s">
        <v>347</v>
      </c>
      <c r="J36" s="18">
        <v>4674</v>
      </c>
      <c r="K36" s="18" t="s">
        <v>57</v>
      </c>
      <c r="L36" s="18" t="s">
        <v>174</v>
      </c>
      <c r="M36" s="18" t="s">
        <v>79</v>
      </c>
      <c r="N36" s="18" t="s">
        <v>175</v>
      </c>
      <c r="O36" s="40">
        <f t="shared" si="3"/>
        <v>1120</v>
      </c>
      <c r="P36" s="38">
        <f t="shared" si="1"/>
        <v>1120</v>
      </c>
      <c r="Q36" s="54"/>
      <c r="R36" s="42">
        <v>1120</v>
      </c>
      <c r="S36" s="41">
        <v>1120</v>
      </c>
      <c r="T36" s="41"/>
      <c r="U36" s="41"/>
      <c r="V36" s="41"/>
      <c r="W36" s="54"/>
      <c r="X36" s="42"/>
      <c r="Y36" s="41"/>
      <c r="Z36" s="54"/>
      <c r="AA36" s="52" t="s">
        <v>353</v>
      </c>
      <c r="AB36" s="18" t="s">
        <v>195</v>
      </c>
    </row>
    <row r="37" s="6" customFormat="1" ht="232" hidden="1" customHeight="1" spans="1:28">
      <c r="A37" s="17">
        <v>30</v>
      </c>
      <c r="B37" s="18" t="s">
        <v>354</v>
      </c>
      <c r="C37" s="18" t="s">
        <v>355</v>
      </c>
      <c r="D37" s="18" t="str">
        <f>VLOOKUP(C37,'洛浦县-项目库'!C:D,2,FALSE)</f>
        <v>产业发展类</v>
      </c>
      <c r="E37" s="18" t="s">
        <v>63</v>
      </c>
      <c r="F37" s="18" t="s">
        <v>356</v>
      </c>
      <c r="G37" s="18" t="s">
        <v>357</v>
      </c>
      <c r="H37" s="19" t="s">
        <v>358</v>
      </c>
      <c r="I37" s="18" t="s">
        <v>347</v>
      </c>
      <c r="J37" s="18">
        <v>6240</v>
      </c>
      <c r="K37" s="18" t="s">
        <v>57</v>
      </c>
      <c r="L37" s="18" t="s">
        <v>181</v>
      </c>
      <c r="M37" s="18" t="s">
        <v>79</v>
      </c>
      <c r="N37" s="39" t="s">
        <v>182</v>
      </c>
      <c r="O37" s="40">
        <f t="shared" si="3"/>
        <v>1546.83</v>
      </c>
      <c r="P37" s="38">
        <f t="shared" si="1"/>
        <v>1546.83</v>
      </c>
      <c r="Q37" s="54"/>
      <c r="R37" s="42">
        <f t="shared" ref="R37:R53" si="4">S37+T37+U37+V37</f>
        <v>1546.83</v>
      </c>
      <c r="S37" s="41">
        <v>1546.83</v>
      </c>
      <c r="T37" s="41"/>
      <c r="U37" s="41"/>
      <c r="V37" s="41"/>
      <c r="W37" s="54"/>
      <c r="X37" s="42"/>
      <c r="Y37" s="41"/>
      <c r="Z37" s="54"/>
      <c r="AA37" s="52" t="s">
        <v>359</v>
      </c>
      <c r="AB37" s="18" t="s">
        <v>195</v>
      </c>
    </row>
    <row r="38" s="6" customFormat="1" ht="155" hidden="1" customHeight="1" spans="1:28">
      <c r="A38" s="17">
        <v>31</v>
      </c>
      <c r="B38" s="18" t="s">
        <v>367</v>
      </c>
      <c r="C38" s="18" t="s">
        <v>368</v>
      </c>
      <c r="D38" s="18" t="str">
        <f>VLOOKUP(C38,'洛浦县-项目库'!C:D,2,FALSE)</f>
        <v>产业发展类</v>
      </c>
      <c r="E38" s="18" t="s">
        <v>63</v>
      </c>
      <c r="F38" s="18" t="s">
        <v>170</v>
      </c>
      <c r="G38" s="18" t="s">
        <v>369</v>
      </c>
      <c r="H38" s="19" t="s">
        <v>370</v>
      </c>
      <c r="I38" s="18" t="s">
        <v>56</v>
      </c>
      <c r="J38" s="18">
        <v>3.247</v>
      </c>
      <c r="K38" s="18" t="s">
        <v>57</v>
      </c>
      <c r="L38" s="18" t="s">
        <v>58</v>
      </c>
      <c r="M38" s="18" t="s">
        <v>58</v>
      </c>
      <c r="N38" s="18" t="s">
        <v>59</v>
      </c>
      <c r="O38" s="40">
        <f t="shared" si="3"/>
        <v>315</v>
      </c>
      <c r="P38" s="38">
        <f t="shared" si="1"/>
        <v>315</v>
      </c>
      <c r="Q38" s="54"/>
      <c r="R38" s="42">
        <f t="shared" si="4"/>
        <v>315</v>
      </c>
      <c r="S38" s="38">
        <v>315</v>
      </c>
      <c r="T38" s="41"/>
      <c r="U38" s="41"/>
      <c r="V38" s="41"/>
      <c r="W38" s="42"/>
      <c r="X38" s="42"/>
      <c r="Y38" s="42"/>
      <c r="Z38" s="54"/>
      <c r="AA38" s="52" t="s">
        <v>132</v>
      </c>
      <c r="AB38" s="18" t="s">
        <v>195</v>
      </c>
    </row>
    <row r="39" s="6" customFormat="1" ht="155" hidden="1" customHeight="1" spans="1:28">
      <c r="A39" s="17">
        <v>32</v>
      </c>
      <c r="B39" s="18" t="s">
        <v>371</v>
      </c>
      <c r="C39" s="18" t="s">
        <v>372</v>
      </c>
      <c r="D39" s="18" t="str">
        <f>VLOOKUP(C39,'洛浦县-项目库'!C:D,2,FALSE)</f>
        <v>产业发展类</v>
      </c>
      <c r="E39" s="18" t="s">
        <v>63</v>
      </c>
      <c r="F39" s="18" t="s">
        <v>373</v>
      </c>
      <c r="G39" s="18" t="s">
        <v>304</v>
      </c>
      <c r="H39" s="19" t="s">
        <v>374</v>
      </c>
      <c r="I39" s="18" t="s">
        <v>56</v>
      </c>
      <c r="J39" s="18">
        <v>143.8</v>
      </c>
      <c r="K39" s="18" t="s">
        <v>89</v>
      </c>
      <c r="L39" s="18" t="s">
        <v>58</v>
      </c>
      <c r="M39" s="18" t="s">
        <v>58</v>
      </c>
      <c r="N39" s="18" t="s">
        <v>59</v>
      </c>
      <c r="O39" s="40">
        <f t="shared" si="3"/>
        <v>5800</v>
      </c>
      <c r="P39" s="38">
        <f t="shared" si="1"/>
        <v>5800</v>
      </c>
      <c r="Q39" s="41"/>
      <c r="R39" s="42">
        <f t="shared" si="4"/>
        <v>5800</v>
      </c>
      <c r="S39" s="41"/>
      <c r="T39" s="41">
        <v>5800</v>
      </c>
      <c r="U39" s="41"/>
      <c r="V39" s="41"/>
      <c r="W39" s="41"/>
      <c r="X39" s="41"/>
      <c r="Y39" s="54"/>
      <c r="Z39" s="62"/>
      <c r="AA39" s="52" t="s">
        <v>375</v>
      </c>
      <c r="AB39" s="18" t="s">
        <v>195</v>
      </c>
    </row>
    <row r="40" s="6" customFormat="1" ht="211" hidden="1" customHeight="1" spans="1:28">
      <c r="A40" s="17">
        <v>33</v>
      </c>
      <c r="B40" s="18" t="s">
        <v>392</v>
      </c>
      <c r="C40" s="18" t="s">
        <v>393</v>
      </c>
      <c r="D40" s="18" t="str">
        <f>VLOOKUP(C40,'洛浦县-项目库'!C:D,2,FALSE)</f>
        <v>产业发展类</v>
      </c>
      <c r="E40" s="18" t="s">
        <v>63</v>
      </c>
      <c r="F40" s="18" t="s">
        <v>394</v>
      </c>
      <c r="G40" s="18" t="s">
        <v>378</v>
      </c>
      <c r="H40" s="19" t="s">
        <v>395</v>
      </c>
      <c r="I40" s="18" t="s">
        <v>347</v>
      </c>
      <c r="J40" s="18">
        <v>153.9</v>
      </c>
      <c r="K40" s="18" t="s">
        <v>57</v>
      </c>
      <c r="L40" s="39" t="s">
        <v>380</v>
      </c>
      <c r="M40" s="18" t="s">
        <v>381</v>
      </c>
      <c r="N40" s="18" t="s">
        <v>382</v>
      </c>
      <c r="O40" s="40">
        <f t="shared" si="3"/>
        <v>385</v>
      </c>
      <c r="P40" s="38">
        <f t="shared" si="1"/>
        <v>385</v>
      </c>
      <c r="Q40" s="54"/>
      <c r="R40" s="42">
        <f t="shared" si="4"/>
        <v>385</v>
      </c>
      <c r="S40" s="41">
        <v>385</v>
      </c>
      <c r="T40" s="41"/>
      <c r="U40" s="41"/>
      <c r="V40" s="41"/>
      <c r="W40" s="42"/>
      <c r="X40" s="42"/>
      <c r="Y40" s="42"/>
      <c r="Z40" s="54"/>
      <c r="AA40" s="52" t="s">
        <v>396</v>
      </c>
      <c r="AB40" s="18" t="s">
        <v>195</v>
      </c>
    </row>
    <row r="41" s="6" customFormat="1" ht="155" hidden="1" customHeight="1" spans="1:28">
      <c r="A41" s="17">
        <v>34</v>
      </c>
      <c r="B41" s="18" t="s">
        <v>397</v>
      </c>
      <c r="C41" s="18" t="s">
        <v>398</v>
      </c>
      <c r="D41" s="18" t="str">
        <f>VLOOKUP(C41,'洛浦县-项目库'!C:D,2,FALSE)</f>
        <v>产业发展类</v>
      </c>
      <c r="E41" s="18" t="s">
        <v>63</v>
      </c>
      <c r="F41" s="18" t="s">
        <v>394</v>
      </c>
      <c r="G41" s="18" t="s">
        <v>378</v>
      </c>
      <c r="H41" s="19" t="s">
        <v>399</v>
      </c>
      <c r="I41" s="18" t="s">
        <v>347</v>
      </c>
      <c r="J41" s="18">
        <v>150.97</v>
      </c>
      <c r="K41" s="18" t="s">
        <v>57</v>
      </c>
      <c r="L41" s="39" t="s">
        <v>380</v>
      </c>
      <c r="M41" s="18" t="s">
        <v>381</v>
      </c>
      <c r="N41" s="18" t="s">
        <v>382</v>
      </c>
      <c r="O41" s="40">
        <f t="shared" si="3"/>
        <v>382</v>
      </c>
      <c r="P41" s="38">
        <f t="shared" si="1"/>
        <v>382</v>
      </c>
      <c r="Q41" s="54"/>
      <c r="R41" s="42">
        <f t="shared" si="4"/>
        <v>382</v>
      </c>
      <c r="S41" s="41">
        <v>382</v>
      </c>
      <c r="T41" s="41"/>
      <c r="U41" s="41"/>
      <c r="V41" s="41"/>
      <c r="W41" s="42"/>
      <c r="X41" s="42"/>
      <c r="Y41" s="42"/>
      <c r="Z41" s="54"/>
      <c r="AA41" s="52" t="s">
        <v>400</v>
      </c>
      <c r="AB41" s="18" t="s">
        <v>195</v>
      </c>
    </row>
    <row r="42" s="6" customFormat="1" ht="184" hidden="1" customHeight="1" spans="1:28">
      <c r="A42" s="17">
        <v>35</v>
      </c>
      <c r="B42" s="18" t="s">
        <v>401</v>
      </c>
      <c r="C42" s="18" t="s">
        <v>402</v>
      </c>
      <c r="D42" s="18" t="str">
        <f>VLOOKUP(C42,'洛浦县-项目库'!C:D,2,FALSE)</f>
        <v>产业发展类</v>
      </c>
      <c r="E42" s="18" t="s">
        <v>63</v>
      </c>
      <c r="F42" s="18" t="s">
        <v>394</v>
      </c>
      <c r="G42" s="18" t="s">
        <v>378</v>
      </c>
      <c r="H42" s="19" t="s">
        <v>403</v>
      </c>
      <c r="I42" s="18" t="s">
        <v>347</v>
      </c>
      <c r="J42" s="18">
        <v>150</v>
      </c>
      <c r="K42" s="18" t="s">
        <v>57</v>
      </c>
      <c r="L42" s="39" t="s">
        <v>380</v>
      </c>
      <c r="M42" s="18" t="s">
        <v>381</v>
      </c>
      <c r="N42" s="18" t="s">
        <v>382</v>
      </c>
      <c r="O42" s="40">
        <f t="shared" si="3"/>
        <v>390</v>
      </c>
      <c r="P42" s="38">
        <f t="shared" si="1"/>
        <v>390</v>
      </c>
      <c r="Q42" s="54"/>
      <c r="R42" s="42">
        <f t="shared" si="4"/>
        <v>390</v>
      </c>
      <c r="S42" s="41">
        <v>390</v>
      </c>
      <c r="T42" s="41"/>
      <c r="U42" s="41"/>
      <c r="V42" s="41"/>
      <c r="W42" s="42"/>
      <c r="X42" s="42"/>
      <c r="Y42" s="42"/>
      <c r="Z42" s="54"/>
      <c r="AA42" s="52" t="s">
        <v>404</v>
      </c>
      <c r="AB42" s="18" t="s">
        <v>195</v>
      </c>
    </row>
    <row r="43" s="6" customFormat="1" ht="181" hidden="1" customHeight="1" spans="1:28">
      <c r="A43" s="17">
        <v>36</v>
      </c>
      <c r="B43" s="18" t="s">
        <v>405</v>
      </c>
      <c r="C43" s="18" t="s">
        <v>406</v>
      </c>
      <c r="D43" s="18" t="str">
        <f>VLOOKUP(C43,'洛浦县-项目库'!C:D,2,FALSE)</f>
        <v>产业发展类</v>
      </c>
      <c r="E43" s="18" t="s">
        <v>63</v>
      </c>
      <c r="F43" s="18" t="s">
        <v>394</v>
      </c>
      <c r="G43" s="18" t="s">
        <v>378</v>
      </c>
      <c r="H43" s="19" t="s">
        <v>407</v>
      </c>
      <c r="I43" s="18" t="s">
        <v>347</v>
      </c>
      <c r="J43" s="18">
        <v>146.02</v>
      </c>
      <c r="K43" s="18" t="s">
        <v>57</v>
      </c>
      <c r="L43" s="39" t="s">
        <v>380</v>
      </c>
      <c r="M43" s="18" t="s">
        <v>381</v>
      </c>
      <c r="N43" s="18" t="s">
        <v>382</v>
      </c>
      <c r="O43" s="40">
        <f t="shared" si="3"/>
        <v>373</v>
      </c>
      <c r="P43" s="38">
        <f t="shared" si="1"/>
        <v>373</v>
      </c>
      <c r="Q43" s="54"/>
      <c r="R43" s="42">
        <f t="shared" si="4"/>
        <v>373</v>
      </c>
      <c r="S43" s="41">
        <v>373</v>
      </c>
      <c r="T43" s="41"/>
      <c r="U43" s="41"/>
      <c r="V43" s="41"/>
      <c r="W43" s="42"/>
      <c r="X43" s="42"/>
      <c r="Y43" s="42"/>
      <c r="Z43" s="54"/>
      <c r="AA43" s="52" t="s">
        <v>408</v>
      </c>
      <c r="AB43" s="18" t="s">
        <v>195</v>
      </c>
    </row>
    <row r="44" s="6" customFormat="1" ht="185" hidden="1" customHeight="1" spans="1:28">
      <c r="A44" s="17">
        <v>37</v>
      </c>
      <c r="B44" s="18" t="s">
        <v>409</v>
      </c>
      <c r="C44" s="18" t="s">
        <v>410</v>
      </c>
      <c r="D44" s="18" t="str">
        <f>VLOOKUP(C44,'洛浦县-项目库'!C:D,2,FALSE)</f>
        <v>产业发展类</v>
      </c>
      <c r="E44" s="18" t="s">
        <v>63</v>
      </c>
      <c r="F44" s="18" t="s">
        <v>394</v>
      </c>
      <c r="G44" s="18" t="s">
        <v>378</v>
      </c>
      <c r="H44" s="19" t="s">
        <v>411</v>
      </c>
      <c r="I44" s="18" t="s">
        <v>347</v>
      </c>
      <c r="J44" s="18">
        <v>149.92</v>
      </c>
      <c r="K44" s="18" t="s">
        <v>57</v>
      </c>
      <c r="L44" s="39" t="s">
        <v>380</v>
      </c>
      <c r="M44" s="18" t="s">
        <v>381</v>
      </c>
      <c r="N44" s="18" t="s">
        <v>382</v>
      </c>
      <c r="O44" s="40">
        <f t="shared" si="3"/>
        <v>382</v>
      </c>
      <c r="P44" s="38">
        <f t="shared" si="1"/>
        <v>382</v>
      </c>
      <c r="Q44" s="54"/>
      <c r="R44" s="42">
        <f t="shared" si="4"/>
        <v>382</v>
      </c>
      <c r="S44" s="38">
        <v>382</v>
      </c>
      <c r="T44" s="41"/>
      <c r="U44" s="41"/>
      <c r="V44" s="41"/>
      <c r="W44" s="42"/>
      <c r="X44" s="42"/>
      <c r="Y44" s="42"/>
      <c r="Z44" s="54"/>
      <c r="AA44" s="52" t="s">
        <v>412</v>
      </c>
      <c r="AB44" s="18" t="s">
        <v>195</v>
      </c>
    </row>
    <row r="45" s="6" customFormat="1" ht="374" hidden="1" customHeight="1" spans="1:28">
      <c r="A45" s="17">
        <v>38</v>
      </c>
      <c r="B45" s="18" t="s">
        <v>435</v>
      </c>
      <c r="C45" s="26" t="s">
        <v>436</v>
      </c>
      <c r="D45" s="18" t="str">
        <f>VLOOKUP(C45,'洛浦县-项目库'!C:D,2,FALSE)</f>
        <v>产业发展类</v>
      </c>
      <c r="E45" s="18" t="s">
        <v>63</v>
      </c>
      <c r="F45" s="18" t="s">
        <v>122</v>
      </c>
      <c r="G45" s="18" t="s">
        <v>437</v>
      </c>
      <c r="H45" s="19" t="s">
        <v>438</v>
      </c>
      <c r="I45" s="18" t="s">
        <v>347</v>
      </c>
      <c r="J45" s="18">
        <v>8037.69</v>
      </c>
      <c r="K45" s="18" t="s">
        <v>57</v>
      </c>
      <c r="L45" s="18" t="s">
        <v>214</v>
      </c>
      <c r="M45" s="18" t="s">
        <v>79</v>
      </c>
      <c r="N45" s="43" t="s">
        <v>215</v>
      </c>
      <c r="O45" s="40">
        <f t="shared" si="3"/>
        <v>2273</v>
      </c>
      <c r="P45" s="38">
        <f t="shared" si="1"/>
        <v>2273</v>
      </c>
      <c r="Q45" s="54"/>
      <c r="R45" s="42">
        <f t="shared" si="4"/>
        <v>2273</v>
      </c>
      <c r="S45" s="41">
        <v>2273</v>
      </c>
      <c r="T45" s="41"/>
      <c r="U45" s="41"/>
      <c r="V45" s="41"/>
      <c r="W45" s="42"/>
      <c r="X45" s="42"/>
      <c r="Y45" s="42"/>
      <c r="Z45" s="54"/>
      <c r="AA45" s="52" t="s">
        <v>428</v>
      </c>
      <c r="AB45" s="18"/>
    </row>
    <row r="46" s="6" customFormat="1" ht="200" hidden="1" customHeight="1" spans="1:28">
      <c r="A46" s="17">
        <v>39</v>
      </c>
      <c r="B46" s="18" t="s">
        <v>452</v>
      </c>
      <c r="C46" s="18" t="s">
        <v>453</v>
      </c>
      <c r="D46" s="18" t="str">
        <f>VLOOKUP(C46,'洛浦县-项目库'!C:D,2,FALSE)</f>
        <v>乡村建设类</v>
      </c>
      <c r="E46" s="18" t="s">
        <v>63</v>
      </c>
      <c r="F46" s="18" t="s">
        <v>267</v>
      </c>
      <c r="G46" s="18" t="s">
        <v>363</v>
      </c>
      <c r="H46" s="27" t="s">
        <v>454</v>
      </c>
      <c r="I46" s="18" t="s">
        <v>173</v>
      </c>
      <c r="J46" s="18">
        <v>1051</v>
      </c>
      <c r="K46" s="18" t="s">
        <v>57</v>
      </c>
      <c r="L46" s="18" t="s">
        <v>141</v>
      </c>
      <c r="M46" s="18" t="s">
        <v>69</v>
      </c>
      <c r="N46" s="18" t="s">
        <v>142</v>
      </c>
      <c r="O46" s="42">
        <v>315.5</v>
      </c>
      <c r="P46" s="41">
        <f t="shared" si="1"/>
        <v>315.5</v>
      </c>
      <c r="Q46" s="41"/>
      <c r="R46" s="42">
        <f t="shared" si="4"/>
        <v>315.5</v>
      </c>
      <c r="S46" s="41">
        <v>315.5</v>
      </c>
      <c r="T46" s="41"/>
      <c r="U46" s="41"/>
      <c r="V46" s="41"/>
      <c r="W46" s="41"/>
      <c r="X46" s="41"/>
      <c r="Y46" s="42"/>
      <c r="Z46" s="42"/>
      <c r="AA46" s="18" t="s">
        <v>455</v>
      </c>
      <c r="AB46" s="18" t="s">
        <v>195</v>
      </c>
    </row>
    <row r="47" s="6" customFormat="1" ht="158" hidden="1" customHeight="1" spans="1:28">
      <c r="A47" s="17">
        <v>40</v>
      </c>
      <c r="B47" s="18" t="s">
        <v>460</v>
      </c>
      <c r="C47" s="18" t="s">
        <v>461</v>
      </c>
      <c r="D47" s="18" t="str">
        <f>VLOOKUP(C47,'洛浦县-项目库'!C:D,2,FALSE)</f>
        <v>产业发展类</v>
      </c>
      <c r="E47" s="18" t="s">
        <v>63</v>
      </c>
      <c r="F47" s="18" t="s">
        <v>462</v>
      </c>
      <c r="G47" s="18" t="s">
        <v>463</v>
      </c>
      <c r="H47" s="19" t="s">
        <v>464</v>
      </c>
      <c r="I47" s="18">
        <v>1</v>
      </c>
      <c r="J47" s="18" t="s">
        <v>340</v>
      </c>
      <c r="K47" s="18" t="s">
        <v>57</v>
      </c>
      <c r="L47" s="18" t="s">
        <v>465</v>
      </c>
      <c r="M47" s="18" t="s">
        <v>465</v>
      </c>
      <c r="N47" s="18" t="s">
        <v>466</v>
      </c>
      <c r="O47" s="40">
        <v>850</v>
      </c>
      <c r="P47" s="38">
        <f t="shared" si="1"/>
        <v>850</v>
      </c>
      <c r="Q47" s="41"/>
      <c r="R47" s="42">
        <f t="shared" si="4"/>
        <v>850</v>
      </c>
      <c r="S47" s="41">
        <v>850</v>
      </c>
      <c r="T47" s="41"/>
      <c r="U47" s="41"/>
      <c r="V47" s="41"/>
      <c r="W47" s="41"/>
      <c r="X47" s="41"/>
      <c r="Y47" s="42"/>
      <c r="Z47" s="42"/>
      <c r="AA47" s="18" t="s">
        <v>467</v>
      </c>
      <c r="AB47" s="18"/>
    </row>
    <row r="48" s="6" customFormat="1" ht="219" hidden="1" customHeight="1" spans="1:28">
      <c r="A48" s="17">
        <v>41</v>
      </c>
      <c r="B48" s="18" t="s">
        <v>468</v>
      </c>
      <c r="C48" s="18" t="s">
        <v>469</v>
      </c>
      <c r="D48" s="18" t="str">
        <f>VLOOKUP(C48,'洛浦县-项目库'!C:D,2,FALSE)</f>
        <v>乡村建设类</v>
      </c>
      <c r="E48" s="18" t="s">
        <v>63</v>
      </c>
      <c r="F48" s="18" t="s">
        <v>145</v>
      </c>
      <c r="G48" s="18" t="s">
        <v>470</v>
      </c>
      <c r="H48" s="19" t="s">
        <v>471</v>
      </c>
      <c r="I48" s="18" t="s">
        <v>67</v>
      </c>
      <c r="J48" s="18">
        <v>265</v>
      </c>
      <c r="K48" s="18" t="s">
        <v>89</v>
      </c>
      <c r="L48" s="18" t="s">
        <v>214</v>
      </c>
      <c r="M48" s="18" t="s">
        <v>193</v>
      </c>
      <c r="N48" s="43" t="s">
        <v>215</v>
      </c>
      <c r="O48" s="44">
        <v>847</v>
      </c>
      <c r="P48" s="41">
        <f t="shared" si="1"/>
        <v>446.94</v>
      </c>
      <c r="Q48" s="55"/>
      <c r="R48" s="42">
        <f t="shared" si="4"/>
        <v>446.94</v>
      </c>
      <c r="S48" s="52"/>
      <c r="T48" s="55">
        <v>446.94</v>
      </c>
      <c r="U48" s="55"/>
      <c r="V48" s="55"/>
      <c r="W48" s="56">
        <v>400.06</v>
      </c>
      <c r="X48" s="55"/>
      <c r="Y48" s="55"/>
      <c r="Z48" s="55"/>
      <c r="AA48" s="52" t="s">
        <v>472</v>
      </c>
      <c r="AB48" s="63"/>
    </row>
    <row r="49" s="6" customFormat="1" ht="219" hidden="1" customHeight="1" spans="1:28">
      <c r="A49" s="17">
        <v>42</v>
      </c>
      <c r="B49" s="18" t="s">
        <v>479</v>
      </c>
      <c r="C49" s="28" t="s">
        <v>480</v>
      </c>
      <c r="D49" s="18" t="str">
        <f>VLOOKUP(C49,'洛浦县-项目库'!C:D,2,FALSE)</f>
        <v>产业发展类</v>
      </c>
      <c r="E49" s="18" t="s">
        <v>63</v>
      </c>
      <c r="F49" s="18" t="s">
        <v>481</v>
      </c>
      <c r="G49" s="28" t="s">
        <v>482</v>
      </c>
      <c r="H49" s="19" t="s">
        <v>483</v>
      </c>
      <c r="I49" s="45" t="s">
        <v>340</v>
      </c>
      <c r="J49" s="46">
        <v>1</v>
      </c>
      <c r="K49" s="18" t="s">
        <v>57</v>
      </c>
      <c r="L49" s="18" t="s">
        <v>482</v>
      </c>
      <c r="M49" s="18" t="s">
        <v>482</v>
      </c>
      <c r="N49" s="28" t="s">
        <v>484</v>
      </c>
      <c r="O49" s="44">
        <v>4900</v>
      </c>
      <c r="P49" s="38">
        <f t="shared" si="1"/>
        <v>4900</v>
      </c>
      <c r="Q49" s="55"/>
      <c r="R49" s="42">
        <f t="shared" si="4"/>
        <v>4900</v>
      </c>
      <c r="S49" s="55">
        <v>4900</v>
      </c>
      <c r="T49" s="55"/>
      <c r="U49" s="55"/>
      <c r="V49" s="55"/>
      <c r="W49" s="55"/>
      <c r="X49" s="55"/>
      <c r="Y49" s="55"/>
      <c r="Z49" s="55"/>
      <c r="AA49" s="52" t="s">
        <v>485</v>
      </c>
      <c r="AB49" s="63"/>
    </row>
    <row r="50" s="6" customFormat="1" ht="155" hidden="1" customHeight="1" spans="1:28">
      <c r="A50" s="17">
        <v>43</v>
      </c>
      <c r="B50" s="18" t="s">
        <v>490</v>
      </c>
      <c r="C50" s="18" t="s">
        <v>491</v>
      </c>
      <c r="D50" s="18" t="str">
        <f>VLOOKUP(C50,'洛浦县-项目库'!C:D,2,FALSE)</f>
        <v>产业发展类</v>
      </c>
      <c r="E50" s="18" t="s">
        <v>63</v>
      </c>
      <c r="F50" s="18" t="s">
        <v>492</v>
      </c>
      <c r="G50" s="18" t="s">
        <v>493</v>
      </c>
      <c r="H50" s="19" t="s">
        <v>494</v>
      </c>
      <c r="I50" s="18" t="s">
        <v>56</v>
      </c>
      <c r="J50" s="18">
        <v>9.225</v>
      </c>
      <c r="K50" s="18" t="s">
        <v>57</v>
      </c>
      <c r="L50" s="18" t="s">
        <v>58</v>
      </c>
      <c r="M50" s="18" t="s">
        <v>58</v>
      </c>
      <c r="N50" s="18" t="s">
        <v>59</v>
      </c>
      <c r="O50" s="40">
        <f>SUM(R50)</f>
        <v>2830</v>
      </c>
      <c r="P50" s="38">
        <f t="shared" si="1"/>
        <v>2830</v>
      </c>
      <c r="Q50" s="41"/>
      <c r="R50" s="42">
        <f t="shared" si="4"/>
        <v>2830</v>
      </c>
      <c r="S50" s="41">
        <v>2830</v>
      </c>
      <c r="T50" s="41"/>
      <c r="U50" s="41"/>
      <c r="V50" s="41"/>
      <c r="W50" s="41"/>
      <c r="X50" s="41"/>
      <c r="Y50" s="54"/>
      <c r="Z50" s="62"/>
      <c r="AA50" s="52" t="s">
        <v>495</v>
      </c>
      <c r="AB50" s="18" t="s">
        <v>195</v>
      </c>
    </row>
    <row r="51" s="6" customFormat="1" ht="112.5" hidden="1" spans="1:28">
      <c r="A51" s="17">
        <v>44</v>
      </c>
      <c r="B51" s="18" t="s">
        <v>505</v>
      </c>
      <c r="C51" s="18" t="s">
        <v>506</v>
      </c>
      <c r="D51" s="18" t="str">
        <f>VLOOKUP(C51,'洛浦县-项目库'!C:D,2,FALSE)</f>
        <v>产业发展类</v>
      </c>
      <c r="E51" s="18" t="s">
        <v>63</v>
      </c>
      <c r="F51" s="18" t="s">
        <v>498</v>
      </c>
      <c r="G51" s="18" t="s">
        <v>482</v>
      </c>
      <c r="H51" s="19" t="s">
        <v>507</v>
      </c>
      <c r="I51" s="18" t="s">
        <v>508</v>
      </c>
      <c r="J51" s="18">
        <v>3021</v>
      </c>
      <c r="K51" s="18" t="s">
        <v>57</v>
      </c>
      <c r="L51" s="18" t="s">
        <v>79</v>
      </c>
      <c r="M51" s="18" t="s">
        <v>79</v>
      </c>
      <c r="N51" s="18" t="s">
        <v>509</v>
      </c>
      <c r="O51" s="40">
        <v>360</v>
      </c>
      <c r="P51" s="38">
        <f t="shared" si="1"/>
        <v>360</v>
      </c>
      <c r="Q51" s="41"/>
      <c r="R51" s="42">
        <f t="shared" si="4"/>
        <v>360</v>
      </c>
      <c r="S51" s="41">
        <v>360</v>
      </c>
      <c r="T51" s="41"/>
      <c r="U51" s="41"/>
      <c r="V51" s="41"/>
      <c r="W51" s="41"/>
      <c r="X51" s="41"/>
      <c r="Y51" s="54"/>
      <c r="Z51" s="62"/>
      <c r="AA51" s="52" t="s">
        <v>288</v>
      </c>
      <c r="AB51" s="18" t="s">
        <v>195</v>
      </c>
    </row>
    <row r="52" s="6" customFormat="1" ht="250" hidden="1" customHeight="1" spans="1:28">
      <c r="A52" s="17">
        <v>45</v>
      </c>
      <c r="B52" s="18" t="s">
        <v>510</v>
      </c>
      <c r="C52" s="18" t="s">
        <v>511</v>
      </c>
      <c r="D52" s="18" t="str">
        <f>VLOOKUP(C52,'洛浦县-项目库'!C:D,2,FALSE)</f>
        <v>产业发展类</v>
      </c>
      <c r="E52" s="18" t="s">
        <v>63</v>
      </c>
      <c r="F52" s="18" t="s">
        <v>512</v>
      </c>
      <c r="G52" s="18" t="s">
        <v>203</v>
      </c>
      <c r="H52" s="19" t="s">
        <v>513</v>
      </c>
      <c r="I52" s="18" t="s">
        <v>365</v>
      </c>
      <c r="J52" s="18">
        <v>6.62</v>
      </c>
      <c r="K52" s="18" t="s">
        <v>57</v>
      </c>
      <c r="L52" s="18" t="s">
        <v>58</v>
      </c>
      <c r="M52" s="18" t="s">
        <v>58</v>
      </c>
      <c r="N52" s="18" t="s">
        <v>59</v>
      </c>
      <c r="O52" s="44">
        <v>971.27</v>
      </c>
      <c r="P52" s="38">
        <f t="shared" si="1"/>
        <v>971.27</v>
      </c>
      <c r="Q52" s="41"/>
      <c r="R52" s="42">
        <f t="shared" si="4"/>
        <v>971.27</v>
      </c>
      <c r="S52" s="38">
        <v>971.27</v>
      </c>
      <c r="T52" s="41"/>
      <c r="U52" s="41"/>
      <c r="V52" s="41"/>
      <c r="W52" s="41"/>
      <c r="X52" s="41"/>
      <c r="Y52" s="54"/>
      <c r="Z52" s="62"/>
      <c r="AA52" s="52" t="s">
        <v>495</v>
      </c>
      <c r="AB52" s="18" t="s">
        <v>195</v>
      </c>
    </row>
    <row r="53" s="6" customFormat="1" ht="93.75" hidden="1" spans="1:28">
      <c r="A53" s="17">
        <v>46</v>
      </c>
      <c r="B53" s="18" t="s">
        <v>517</v>
      </c>
      <c r="C53" s="18" t="s">
        <v>518</v>
      </c>
      <c r="D53" s="18" t="str">
        <f>VLOOKUP(C53,'洛浦县-项目库'!C:D,2,FALSE)</f>
        <v>产业发展类</v>
      </c>
      <c r="E53" s="18" t="s">
        <v>63</v>
      </c>
      <c r="F53" s="18" t="s">
        <v>498</v>
      </c>
      <c r="G53" s="18" t="s">
        <v>519</v>
      </c>
      <c r="H53" s="19" t="s">
        <v>520</v>
      </c>
      <c r="I53" s="18" t="s">
        <v>347</v>
      </c>
      <c r="J53" s="18">
        <v>3183.96</v>
      </c>
      <c r="K53" s="18" t="s">
        <v>57</v>
      </c>
      <c r="L53" s="18" t="s">
        <v>174</v>
      </c>
      <c r="M53" s="18" t="s">
        <v>79</v>
      </c>
      <c r="N53" s="18" t="s">
        <v>175</v>
      </c>
      <c r="O53" s="40">
        <v>914</v>
      </c>
      <c r="P53" s="38">
        <f t="shared" si="1"/>
        <v>914</v>
      </c>
      <c r="Q53" s="41"/>
      <c r="R53" s="42">
        <f t="shared" si="4"/>
        <v>914</v>
      </c>
      <c r="S53" s="47">
        <v>914</v>
      </c>
      <c r="T53" s="41"/>
      <c r="U53" s="41"/>
      <c r="V53" s="41"/>
      <c r="W53" s="41"/>
      <c r="X53" s="41"/>
      <c r="Y53" s="54"/>
      <c r="Z53" s="62"/>
      <c r="AA53" s="52" t="s">
        <v>428</v>
      </c>
      <c r="AB53" s="18" t="s">
        <v>195</v>
      </c>
    </row>
    <row r="54" s="6" customFormat="1" ht="93.75" hidden="1" spans="1:28">
      <c r="A54" s="17">
        <v>47</v>
      </c>
      <c r="B54" s="18" t="s">
        <v>521</v>
      </c>
      <c r="C54" s="18" t="s">
        <v>522</v>
      </c>
      <c r="D54" s="18" t="str">
        <f>VLOOKUP(C54,'洛浦县-项目库'!C:D,2,FALSE)</f>
        <v>其他类</v>
      </c>
      <c r="E54" s="18" t="s">
        <v>63</v>
      </c>
      <c r="F54" s="18" t="s">
        <v>85</v>
      </c>
      <c r="G54" s="18" t="s">
        <v>3</v>
      </c>
      <c r="H54" s="19" t="s">
        <v>523</v>
      </c>
      <c r="I54" s="18" t="s">
        <v>96</v>
      </c>
      <c r="J54" s="18">
        <v>1</v>
      </c>
      <c r="K54" s="18" t="s">
        <v>57</v>
      </c>
      <c r="L54" s="18" t="s">
        <v>97</v>
      </c>
      <c r="M54" s="18" t="s">
        <v>97</v>
      </c>
      <c r="N54" s="18" t="s">
        <v>98</v>
      </c>
      <c r="O54" s="40">
        <v>200</v>
      </c>
      <c r="P54" s="38">
        <v>200</v>
      </c>
      <c r="Q54" s="41"/>
      <c r="R54" s="42">
        <v>200</v>
      </c>
      <c r="S54" s="47">
        <v>200</v>
      </c>
      <c r="T54" s="41"/>
      <c r="U54" s="41"/>
      <c r="V54" s="41"/>
      <c r="W54" s="41"/>
      <c r="X54" s="41"/>
      <c r="Y54" s="54"/>
      <c r="Z54" s="62"/>
      <c r="AA54" s="52" t="s">
        <v>99</v>
      </c>
      <c r="AB54" s="18" t="s">
        <v>195</v>
      </c>
    </row>
    <row r="55" s="6" customFormat="1" ht="93.75" hidden="1" spans="1:28">
      <c r="A55" s="17">
        <v>48</v>
      </c>
      <c r="B55" s="18" t="s">
        <v>524</v>
      </c>
      <c r="C55" s="18" t="s">
        <v>525</v>
      </c>
      <c r="D55" s="18" t="str">
        <f>VLOOKUP(C55,'洛浦县-项目库'!C:D,2,FALSE)</f>
        <v>产业发展类</v>
      </c>
      <c r="E55" s="18" t="s">
        <v>63</v>
      </c>
      <c r="F55" s="18" t="s">
        <v>526</v>
      </c>
      <c r="G55" s="18" t="s">
        <v>527</v>
      </c>
      <c r="H55" s="19" t="s">
        <v>528</v>
      </c>
      <c r="I55" s="18" t="s">
        <v>220</v>
      </c>
      <c r="J55" s="18">
        <v>119</v>
      </c>
      <c r="K55" s="18" t="s">
        <v>57</v>
      </c>
      <c r="L55" s="18" t="s">
        <v>214</v>
      </c>
      <c r="M55" s="18" t="s">
        <v>79</v>
      </c>
      <c r="N55" s="18" t="s">
        <v>215</v>
      </c>
      <c r="O55" s="40">
        <v>287.4</v>
      </c>
      <c r="P55" s="38">
        <f>Q55+R55</f>
        <v>287.4</v>
      </c>
      <c r="Q55" s="41"/>
      <c r="R55" s="42">
        <f>S55+T55+U55+V55</f>
        <v>287.4</v>
      </c>
      <c r="S55" s="41">
        <v>287.4</v>
      </c>
      <c r="T55" s="41"/>
      <c r="U55" s="41"/>
      <c r="V55" s="41"/>
      <c r="W55" s="41"/>
      <c r="X55" s="41"/>
      <c r="Y55" s="54"/>
      <c r="Z55" s="62"/>
      <c r="AA55" s="52" t="s">
        <v>529</v>
      </c>
      <c r="AB55" s="18" t="s">
        <v>195</v>
      </c>
    </row>
    <row r="56" s="6" customFormat="1" ht="75" hidden="1" spans="1:28">
      <c r="A56" s="17">
        <v>49</v>
      </c>
      <c r="B56" s="18" t="s">
        <v>530</v>
      </c>
      <c r="C56" s="18" t="s">
        <v>531</v>
      </c>
      <c r="D56" s="18" t="str">
        <f>VLOOKUP(C56,'洛浦县-项目库'!C:D,2,FALSE)</f>
        <v>产业发展类</v>
      </c>
      <c r="E56" s="18" t="s">
        <v>63</v>
      </c>
      <c r="F56" s="18" t="s">
        <v>526</v>
      </c>
      <c r="G56" s="18" t="s">
        <v>363</v>
      </c>
      <c r="H56" s="19" t="s">
        <v>532</v>
      </c>
      <c r="I56" s="18" t="s">
        <v>220</v>
      </c>
      <c r="J56" s="18">
        <v>187</v>
      </c>
      <c r="K56" s="18" t="s">
        <v>57</v>
      </c>
      <c r="L56" s="18" t="s">
        <v>533</v>
      </c>
      <c r="M56" s="18" t="s">
        <v>79</v>
      </c>
      <c r="N56" s="18" t="s">
        <v>534</v>
      </c>
      <c r="O56" s="40">
        <v>403.75</v>
      </c>
      <c r="P56" s="47">
        <v>403.75</v>
      </c>
      <c r="Q56" s="41"/>
      <c r="R56" s="40">
        <v>403.75</v>
      </c>
      <c r="S56" s="47">
        <v>403.75</v>
      </c>
      <c r="T56" s="41"/>
      <c r="U56" s="41"/>
      <c r="V56" s="41"/>
      <c r="W56" s="41"/>
      <c r="X56" s="41"/>
      <c r="Y56" s="54"/>
      <c r="Z56" s="62"/>
      <c r="AA56" s="52" t="s">
        <v>529</v>
      </c>
      <c r="AB56" s="18" t="s">
        <v>195</v>
      </c>
    </row>
    <row r="57" s="6" customFormat="1" ht="131.25" hidden="1" spans="1:28">
      <c r="A57" s="17">
        <v>50</v>
      </c>
      <c r="B57" s="18" t="s">
        <v>535</v>
      </c>
      <c r="C57" s="18" t="s">
        <v>536</v>
      </c>
      <c r="D57" s="18" t="str">
        <f>VLOOKUP(C57,'洛浦县-项目库'!C:D,2,FALSE)</f>
        <v>产业发展类</v>
      </c>
      <c r="E57" s="18" t="s">
        <v>63</v>
      </c>
      <c r="F57" s="18" t="s">
        <v>526</v>
      </c>
      <c r="G57" s="18" t="s">
        <v>537</v>
      </c>
      <c r="H57" s="19" t="s">
        <v>538</v>
      </c>
      <c r="I57" s="18" t="s">
        <v>220</v>
      </c>
      <c r="J57" s="18">
        <v>22</v>
      </c>
      <c r="K57" s="18" t="s">
        <v>57</v>
      </c>
      <c r="L57" s="18" t="s">
        <v>174</v>
      </c>
      <c r="M57" s="18" t="s">
        <v>79</v>
      </c>
      <c r="N57" s="18" t="s">
        <v>175</v>
      </c>
      <c r="O57" s="40">
        <v>35.5</v>
      </c>
      <c r="P57" s="48">
        <v>35.5</v>
      </c>
      <c r="Q57" s="41"/>
      <c r="R57" s="42">
        <v>35.5</v>
      </c>
      <c r="S57" s="47">
        <v>35.5</v>
      </c>
      <c r="T57" s="41"/>
      <c r="U57" s="41"/>
      <c r="V57" s="41"/>
      <c r="W57" s="41"/>
      <c r="X57" s="41"/>
      <c r="Y57" s="54"/>
      <c r="Z57" s="62"/>
      <c r="AA57" s="52" t="s">
        <v>529</v>
      </c>
      <c r="AB57" s="18" t="s">
        <v>195</v>
      </c>
    </row>
    <row r="58" s="6" customFormat="1" ht="131.25" hidden="1" spans="1:28">
      <c r="A58" s="17">
        <v>51</v>
      </c>
      <c r="B58" s="18" t="s">
        <v>539</v>
      </c>
      <c r="C58" s="18" t="s">
        <v>540</v>
      </c>
      <c r="D58" s="18" t="str">
        <f>VLOOKUP(C58,'洛浦县-项目库'!C:D,2,FALSE)</f>
        <v>产业发展类</v>
      </c>
      <c r="E58" s="18" t="s">
        <v>63</v>
      </c>
      <c r="F58" s="18" t="s">
        <v>526</v>
      </c>
      <c r="G58" s="18" t="s">
        <v>541</v>
      </c>
      <c r="H58" s="19" t="s">
        <v>542</v>
      </c>
      <c r="I58" s="18" t="s">
        <v>220</v>
      </c>
      <c r="J58" s="18">
        <v>17</v>
      </c>
      <c r="K58" s="18" t="s">
        <v>57</v>
      </c>
      <c r="L58" s="18" t="s">
        <v>148</v>
      </c>
      <c r="M58" s="18" t="s">
        <v>79</v>
      </c>
      <c r="N58" s="18" t="s">
        <v>149</v>
      </c>
      <c r="O58" s="47">
        <v>23.87</v>
      </c>
      <c r="P58" s="47">
        <v>23.87</v>
      </c>
      <c r="Q58" s="41"/>
      <c r="R58" s="47">
        <v>23.87</v>
      </c>
      <c r="S58" s="47">
        <v>23.87</v>
      </c>
      <c r="T58" s="41"/>
      <c r="U58" s="41"/>
      <c r="V58" s="41"/>
      <c r="W58" s="41"/>
      <c r="X58" s="41"/>
      <c r="Y58" s="54"/>
      <c r="Z58" s="62"/>
      <c r="AA58" s="52" t="s">
        <v>529</v>
      </c>
      <c r="AB58" s="18" t="s">
        <v>195</v>
      </c>
    </row>
    <row r="59" s="6" customFormat="1" ht="112.5" hidden="1" spans="1:28">
      <c r="A59" s="17">
        <v>52</v>
      </c>
      <c r="B59" s="18" t="s">
        <v>543</v>
      </c>
      <c r="C59" s="18" t="s">
        <v>544</v>
      </c>
      <c r="D59" s="18" t="str">
        <f>VLOOKUP(C59,'洛浦县-项目库'!C:D,2,FALSE)</f>
        <v>产业发展类</v>
      </c>
      <c r="E59" s="18" t="s">
        <v>63</v>
      </c>
      <c r="F59" s="18" t="s">
        <v>526</v>
      </c>
      <c r="G59" s="18" t="s">
        <v>545</v>
      </c>
      <c r="H59" s="19" t="s">
        <v>546</v>
      </c>
      <c r="I59" s="18" t="s">
        <v>220</v>
      </c>
      <c r="J59" s="18">
        <v>18</v>
      </c>
      <c r="K59" s="18" t="s">
        <v>57</v>
      </c>
      <c r="L59" s="18" t="s">
        <v>181</v>
      </c>
      <c r="M59" s="18" t="s">
        <v>79</v>
      </c>
      <c r="N59" s="18" t="s">
        <v>182</v>
      </c>
      <c r="O59" s="47">
        <v>25.08</v>
      </c>
      <c r="P59" s="47">
        <v>25.08</v>
      </c>
      <c r="Q59" s="41"/>
      <c r="R59" s="47">
        <v>25.08</v>
      </c>
      <c r="S59" s="47">
        <v>25.08</v>
      </c>
      <c r="T59" s="41"/>
      <c r="U59" s="41"/>
      <c r="V59" s="41"/>
      <c r="W59" s="41"/>
      <c r="X59" s="41"/>
      <c r="Y59" s="54"/>
      <c r="Z59" s="62"/>
      <c r="AA59" s="52" t="s">
        <v>529</v>
      </c>
      <c r="AB59" s="18" t="s">
        <v>195</v>
      </c>
    </row>
    <row r="60" s="6" customFormat="1" ht="93.75" hidden="1" spans="1:28">
      <c r="A60" s="17">
        <v>53</v>
      </c>
      <c r="B60" s="18" t="s">
        <v>547</v>
      </c>
      <c r="C60" s="18" t="s">
        <v>548</v>
      </c>
      <c r="D60" s="18" t="str">
        <f>VLOOKUP(C60,'洛浦县-项目库'!C:D,2,FALSE)</f>
        <v>产业发展类</v>
      </c>
      <c r="E60" s="18" t="s">
        <v>63</v>
      </c>
      <c r="F60" s="18" t="s">
        <v>526</v>
      </c>
      <c r="G60" s="18" t="s">
        <v>549</v>
      </c>
      <c r="H60" s="19" t="s">
        <v>550</v>
      </c>
      <c r="I60" s="18" t="s">
        <v>220</v>
      </c>
      <c r="J60" s="18">
        <v>4</v>
      </c>
      <c r="K60" s="18" t="s">
        <v>57</v>
      </c>
      <c r="L60" s="18" t="s">
        <v>242</v>
      </c>
      <c r="M60" s="18" t="s">
        <v>79</v>
      </c>
      <c r="N60" s="18" t="s">
        <v>243</v>
      </c>
      <c r="O60" s="47">
        <v>5.92</v>
      </c>
      <c r="P60" s="47">
        <v>5.92</v>
      </c>
      <c r="Q60" s="41"/>
      <c r="R60" s="47">
        <v>5.92</v>
      </c>
      <c r="S60" s="47">
        <v>5.92</v>
      </c>
      <c r="T60" s="41"/>
      <c r="U60" s="41"/>
      <c r="V60" s="41"/>
      <c r="W60" s="41"/>
      <c r="X60" s="41"/>
      <c r="Y60" s="54"/>
      <c r="Z60" s="62"/>
      <c r="AA60" s="52" t="s">
        <v>529</v>
      </c>
      <c r="AB60" s="18" t="s">
        <v>195</v>
      </c>
    </row>
    <row r="61" s="6" customFormat="1" ht="75" hidden="1" spans="1:28">
      <c r="A61" s="17">
        <v>54</v>
      </c>
      <c r="B61" s="18" t="s">
        <v>551</v>
      </c>
      <c r="C61" s="18" t="s">
        <v>552</v>
      </c>
      <c r="D61" s="18" t="str">
        <f>VLOOKUP(C61,'洛浦县-项目库'!C:D,2,FALSE)</f>
        <v>产业发展类</v>
      </c>
      <c r="E61" s="18" t="s">
        <v>63</v>
      </c>
      <c r="F61" s="18" t="s">
        <v>526</v>
      </c>
      <c r="G61" s="18" t="s">
        <v>553</v>
      </c>
      <c r="H61" s="19" t="s">
        <v>554</v>
      </c>
      <c r="I61" s="18" t="s">
        <v>220</v>
      </c>
      <c r="J61" s="18">
        <v>12</v>
      </c>
      <c r="K61" s="18" t="s">
        <v>57</v>
      </c>
      <c r="L61" s="18" t="s">
        <v>279</v>
      </c>
      <c r="M61" s="18" t="s">
        <v>79</v>
      </c>
      <c r="N61" s="18" t="s">
        <v>287</v>
      </c>
      <c r="O61" s="47">
        <v>16.44</v>
      </c>
      <c r="P61" s="47">
        <v>16.44</v>
      </c>
      <c r="Q61" s="41"/>
      <c r="R61" s="47">
        <v>16.44</v>
      </c>
      <c r="S61" s="47">
        <v>16.44</v>
      </c>
      <c r="T61" s="41"/>
      <c r="U61" s="41"/>
      <c r="V61" s="41"/>
      <c r="W61" s="41"/>
      <c r="X61" s="41"/>
      <c r="Y61" s="54"/>
      <c r="Z61" s="62"/>
      <c r="AA61" s="52" t="s">
        <v>529</v>
      </c>
      <c r="AB61" s="18" t="s">
        <v>195</v>
      </c>
    </row>
    <row r="62" s="6" customFormat="1" ht="75" hidden="1" spans="1:28">
      <c r="A62" s="17">
        <v>55</v>
      </c>
      <c r="B62" s="18" t="s">
        <v>555</v>
      </c>
      <c r="C62" s="18" t="s">
        <v>556</v>
      </c>
      <c r="D62" s="18" t="str">
        <f>VLOOKUP(C62,'洛浦县-项目库'!C:D,2,FALSE)</f>
        <v>产业发展类</v>
      </c>
      <c r="E62" s="18" t="s">
        <v>63</v>
      </c>
      <c r="F62" s="18" t="s">
        <v>526</v>
      </c>
      <c r="G62" s="18" t="s">
        <v>557</v>
      </c>
      <c r="H62" s="19" t="s">
        <v>558</v>
      </c>
      <c r="I62" s="18" t="s">
        <v>220</v>
      </c>
      <c r="J62" s="18">
        <v>22</v>
      </c>
      <c r="K62" s="18" t="s">
        <v>57</v>
      </c>
      <c r="L62" s="18" t="s">
        <v>319</v>
      </c>
      <c r="M62" s="18" t="s">
        <v>79</v>
      </c>
      <c r="N62" s="18" t="s">
        <v>320</v>
      </c>
      <c r="O62" s="47">
        <v>43.2</v>
      </c>
      <c r="P62" s="47">
        <v>43.2</v>
      </c>
      <c r="Q62" s="41"/>
      <c r="R62" s="47">
        <v>43.2</v>
      </c>
      <c r="S62" s="47">
        <v>43.2</v>
      </c>
      <c r="T62" s="41"/>
      <c r="U62" s="41"/>
      <c r="V62" s="41"/>
      <c r="W62" s="41"/>
      <c r="X62" s="41"/>
      <c r="Y62" s="54"/>
      <c r="Z62" s="62"/>
      <c r="AA62" s="52" t="s">
        <v>529</v>
      </c>
      <c r="AB62" s="18" t="s">
        <v>195</v>
      </c>
    </row>
    <row r="63" s="6" customFormat="1" ht="150" hidden="1" spans="1:28">
      <c r="A63" s="17">
        <v>56</v>
      </c>
      <c r="B63" s="29" t="s">
        <v>559</v>
      </c>
      <c r="C63" s="29" t="s">
        <v>560</v>
      </c>
      <c r="D63" s="18" t="str">
        <f>VLOOKUP(C63,'洛浦县-项目库'!C:D,2,FALSE)</f>
        <v>就业类</v>
      </c>
      <c r="E63" s="29" t="s">
        <v>63</v>
      </c>
      <c r="F63" s="29" t="s">
        <v>561</v>
      </c>
      <c r="G63" s="29" t="s">
        <v>3</v>
      </c>
      <c r="H63" s="30" t="s">
        <v>562</v>
      </c>
      <c r="I63" s="29" t="s">
        <v>67</v>
      </c>
      <c r="J63" s="29">
        <v>100</v>
      </c>
      <c r="K63" s="29" t="s">
        <v>57</v>
      </c>
      <c r="L63" s="29" t="s">
        <v>563</v>
      </c>
      <c r="M63" s="29" t="s">
        <v>563</v>
      </c>
      <c r="N63" s="29" t="s">
        <v>564</v>
      </c>
      <c r="O63" s="49">
        <v>30</v>
      </c>
      <c r="P63" s="49">
        <v>30</v>
      </c>
      <c r="Q63" s="57"/>
      <c r="R63" s="49">
        <v>30</v>
      </c>
      <c r="S63" s="49">
        <v>30</v>
      </c>
      <c r="T63" s="57"/>
      <c r="U63" s="57"/>
      <c r="V63" s="57"/>
      <c r="W63" s="57"/>
      <c r="X63" s="57"/>
      <c r="Y63" s="64"/>
      <c r="Z63" s="65"/>
      <c r="AA63" s="66" t="s">
        <v>565</v>
      </c>
      <c r="AB63" s="29"/>
    </row>
    <row r="64" s="6" customFormat="1" ht="206.25" hidden="1" spans="1:28">
      <c r="A64" s="17">
        <v>57</v>
      </c>
      <c r="B64" s="18" t="s">
        <v>566</v>
      </c>
      <c r="C64" s="18" t="s">
        <v>567</v>
      </c>
      <c r="D64" s="18" t="str">
        <f>VLOOKUP(C64,'洛浦县-项目库'!C:D,2,FALSE)</f>
        <v>产业发展类</v>
      </c>
      <c r="E64" s="18" t="s">
        <v>63</v>
      </c>
      <c r="F64" s="18" t="s">
        <v>561</v>
      </c>
      <c r="G64" s="18" t="s">
        <v>3</v>
      </c>
      <c r="H64" s="19" t="s">
        <v>568</v>
      </c>
      <c r="I64" s="18"/>
      <c r="J64" s="18"/>
      <c r="K64" s="18" t="s">
        <v>57</v>
      </c>
      <c r="L64" s="18" t="s">
        <v>79</v>
      </c>
      <c r="M64" s="18" t="s">
        <v>79</v>
      </c>
      <c r="N64" s="18" t="s">
        <v>80</v>
      </c>
      <c r="O64" s="47">
        <v>7294.75</v>
      </c>
      <c r="P64" s="47">
        <v>7294.75</v>
      </c>
      <c r="Q64" s="41"/>
      <c r="R64" s="47">
        <v>7294.75</v>
      </c>
      <c r="S64" s="47">
        <v>7294.75</v>
      </c>
      <c r="T64" s="41"/>
      <c r="U64" s="41"/>
      <c r="V64" s="41"/>
      <c r="W64" s="41"/>
      <c r="X64" s="41"/>
      <c r="Y64" s="54"/>
      <c r="Z64" s="62"/>
      <c r="AA64" s="52" t="s">
        <v>569</v>
      </c>
      <c r="AB64" s="18"/>
    </row>
    <row r="65" s="6" customFormat="1" ht="409.5" hidden="1" spans="1:28">
      <c r="A65" s="17">
        <v>58</v>
      </c>
      <c r="B65" s="18" t="s">
        <v>570</v>
      </c>
      <c r="C65" s="18" t="s">
        <v>571</v>
      </c>
      <c r="D65" s="18" t="str">
        <f>VLOOKUP(C65,'洛浦县-项目库'!C:D,2,FALSE)</f>
        <v>产业发展类</v>
      </c>
      <c r="E65" s="18" t="s">
        <v>63</v>
      </c>
      <c r="F65" s="18" t="s">
        <v>561</v>
      </c>
      <c r="G65" s="18" t="s">
        <v>3</v>
      </c>
      <c r="H65" s="19" t="s">
        <v>572</v>
      </c>
      <c r="I65" s="18"/>
      <c r="J65" s="18"/>
      <c r="K65" s="18" t="s">
        <v>57</v>
      </c>
      <c r="L65" s="18" t="s">
        <v>380</v>
      </c>
      <c r="M65" s="18" t="s">
        <v>380</v>
      </c>
      <c r="N65" s="18" t="s">
        <v>382</v>
      </c>
      <c r="O65" s="47">
        <v>1846.72</v>
      </c>
      <c r="P65" s="47">
        <v>1846.72</v>
      </c>
      <c r="Q65" s="41"/>
      <c r="R65" s="47">
        <v>1846.72</v>
      </c>
      <c r="S65" s="47">
        <v>1846.72</v>
      </c>
      <c r="T65" s="41"/>
      <c r="U65" s="41"/>
      <c r="V65" s="41"/>
      <c r="W65" s="41"/>
      <c r="X65" s="41"/>
      <c r="Y65" s="54"/>
      <c r="Z65" s="62"/>
      <c r="AA65" s="52" t="s">
        <v>573</v>
      </c>
      <c r="AB65" s="18"/>
    </row>
    <row r="66" s="6" customFormat="1" ht="187.5" hidden="1" spans="1:28">
      <c r="A66" s="17">
        <v>59</v>
      </c>
      <c r="B66" s="18" t="s">
        <v>574</v>
      </c>
      <c r="C66" s="18" t="s">
        <v>575</v>
      </c>
      <c r="D66" s="18" t="str">
        <f>VLOOKUP(C66,'洛浦县-项目库'!C:D,2,FALSE)</f>
        <v>产业发展类</v>
      </c>
      <c r="E66" s="18" t="s">
        <v>63</v>
      </c>
      <c r="F66" s="18" t="s">
        <v>561</v>
      </c>
      <c r="G66" s="18" t="s">
        <v>3</v>
      </c>
      <c r="H66" s="19" t="s">
        <v>576</v>
      </c>
      <c r="I66" s="18"/>
      <c r="J66" s="18"/>
      <c r="K66" s="18" t="s">
        <v>57</v>
      </c>
      <c r="L66" s="18" t="s">
        <v>79</v>
      </c>
      <c r="M66" s="18" t="s">
        <v>79</v>
      </c>
      <c r="N66" s="18" t="s">
        <v>80</v>
      </c>
      <c r="O66" s="47">
        <v>4790.79</v>
      </c>
      <c r="P66" s="47">
        <v>4790.79</v>
      </c>
      <c r="Q66" s="41"/>
      <c r="R66" s="47">
        <v>4790.79</v>
      </c>
      <c r="S66" s="47">
        <v>4790.79</v>
      </c>
      <c r="T66" s="41"/>
      <c r="U66" s="41"/>
      <c r="V66" s="41"/>
      <c r="W66" s="41"/>
      <c r="X66" s="41"/>
      <c r="Y66" s="54"/>
      <c r="Z66" s="62"/>
      <c r="AA66" s="52" t="s">
        <v>577</v>
      </c>
      <c r="AB66" s="18"/>
    </row>
  </sheetData>
  <autoFilter xmlns:etc="http://www.wps.cn/officeDocument/2017/etCustomData" ref="A7:AB66" etc:filterBottomFollowUsedRange="0">
    <filterColumn colId="16">
      <customFilters>
        <customFilter operator="equal" val="1036"/>
        <customFilter operator="equal" val="4042.47"/>
      </customFilters>
    </filterColumn>
    <extLst/>
  </autoFilter>
  <mergeCells count="34">
    <mergeCell ref="A1:AB1"/>
    <mergeCell ref="A2:C2"/>
    <mergeCell ref="H2:N2"/>
    <mergeCell ref="O2:P2"/>
    <mergeCell ref="W2:Z2"/>
    <mergeCell ref="O3:Z3"/>
    <mergeCell ref="P4:V4"/>
    <mergeCell ref="X4:Z4"/>
    <mergeCell ref="S5:V5"/>
    <mergeCell ref="A7:H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W4:W6"/>
    <mergeCell ref="X5:X6"/>
    <mergeCell ref="Y5:Y6"/>
    <mergeCell ref="Z5:Z6"/>
    <mergeCell ref="AA3:AA6"/>
    <mergeCell ref="AB3:AB6"/>
  </mergeCells>
  <dataValidations count="3">
    <dataValidation type="list" allowBlank="1" showInputMessage="1" showErrorMessage="1" sqref="K39 K48 K54 K66 K8:K9 K11:K34 K36:K37 K56:K64">
      <formula1>"中央衔接资金,自治区衔接资金,其他涉农整合资金,地方政府债券资金,其他资金"</formula1>
    </dataValidation>
    <dataValidation type="list" allowBlank="1" showInputMessage="1" showErrorMessage="1" sqref="D8:D66">
      <formula1>"产业发展类,就业类,乡村建设类,易地搬迁后扶类,巩固拓展脱贫攻坚成果类,其他类"</formula1>
    </dataValidation>
    <dataValidation type="list" allowBlank="1" showInputMessage="1" showErrorMessage="1" sqref="E8:E46 E48:E66">
      <formula1>"新建,续建,改扩建"</formula1>
    </dataValidation>
  </dataValidations>
  <pageMargins left="0.590277777777778" right="0.196527777777778" top="0.393055555555556" bottom="0.393055555555556" header="0.298611111111111" footer="0.298611111111111"/>
  <pageSetup paperSize="9" scale="3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分类汇总表</vt:lpstr>
      <vt:lpstr>洛浦县-项目库</vt:lpstr>
      <vt:lpstr>洛浦县-年度计划-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儿子娃娃</dc:creator>
  <cp:lastModifiedBy>Administrator</cp:lastModifiedBy>
  <dcterms:created xsi:type="dcterms:W3CDTF">2021-11-29T09:11:00Z</dcterms:created>
  <dcterms:modified xsi:type="dcterms:W3CDTF">2024-11-18T08:06:32Z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0FCCC012C6FB4D4F97DCACE1853B62C7</vt:lpwstr>
  </property>
  <property fmtid="{D5CDD505-2E9C-101B-9397-08002B2CF9AE}" pid="3" name="KSOProductBuildVer">
    <vt:lpwstr>2052-12.8.2.18205</vt:lpwstr>
  </property>
  <property fmtid="{D5CDD505-2E9C-101B-9397-08002B2CF9AE}" pid="4" name="KSOReadingLayout">
    <vt:bool>true</vt:bool>
  </property>
</Properties>
</file>