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" sheetId="6" r:id="rId1"/>
    <sheet name="附件3" sheetId="12" r:id="rId2"/>
    <sheet name="汇总" sheetId="16" r:id="rId3"/>
    <sheet name="项目类型情况统计表" sheetId="15" r:id="rId4"/>
    <sheet name="Sheet2" sheetId="14" state="hidden" r:id="rId5"/>
    <sheet name="Sheet1" sheetId="11" state="hidden" r:id="rId6"/>
    <sheet name="资金来源" sheetId="9" state="hidden" r:id="rId7"/>
  </sheets>
  <externalReferences>
    <externalReference r:id="rId8"/>
  </externalReferences>
  <definedNames>
    <definedName name="_xlnm._FilterDatabase" localSheetId="0" hidden="1">附件2!$A$5:$Q$45</definedName>
    <definedName name="_xlnm._FilterDatabase" localSheetId="1" hidden="1">附件3!$A$4:$I$76</definedName>
    <definedName name="县级安排">资金来源!$C$2:$C$5</definedName>
    <definedName name="自治区">资金来源!$B$2:$B$18</definedName>
    <definedName name="中央">资金来源!$A$2:$A$20</definedName>
    <definedName name="_xlnm.Print_Titles" localSheetId="0">附件2!$4:$5</definedName>
    <definedName name="县级安排" localSheetId="1">[1]资金来源!$C$2:$C$5</definedName>
    <definedName name="自治区" localSheetId="1">[1]资金来源!$B$2:$B$18</definedName>
    <definedName name="中央" localSheetId="1">[1]资金来源!$A$2:$A$20</definedName>
    <definedName name="_xlnm.Print_Titles" localSheetId="1">附件3!$1:$3</definedName>
  </definedNames>
  <calcPr calcId="144525"/>
</workbook>
</file>

<file path=xl/sharedStrings.xml><?xml version="1.0" encoding="utf-8"?>
<sst xmlns="http://schemas.openxmlformats.org/spreadsheetml/2006/main" count="742" uniqueCount="367">
  <si>
    <t>2022年洛浦县涉农资金统筹整合实施方案项目汇总表</t>
  </si>
  <si>
    <t>填报单位：洛浦县乡村振兴局、财政局</t>
  </si>
  <si>
    <t>填报人：古丽切合热、陈云</t>
  </si>
  <si>
    <t>联系电话：</t>
  </si>
  <si>
    <t>13699306757、15199781016</t>
  </si>
  <si>
    <t>项目序号</t>
  </si>
  <si>
    <t>项目名称</t>
  </si>
  <si>
    <t>实施地点</t>
  </si>
  <si>
    <t>计划完工月份</t>
  </si>
  <si>
    <t>责任单位</t>
  </si>
  <si>
    <t>建设任务</t>
  </si>
  <si>
    <t>项目类别</t>
  </si>
  <si>
    <t>项目类型</t>
  </si>
  <si>
    <t>资金来源项目名称</t>
  </si>
  <si>
    <t>资金规模（万元）</t>
  </si>
  <si>
    <t>计划完成支出时间</t>
  </si>
  <si>
    <t>农业生产发展</t>
  </si>
  <si>
    <t>农村基础建设设施</t>
  </si>
  <si>
    <t>其他</t>
  </si>
  <si>
    <t>小计</t>
  </si>
  <si>
    <t>中央</t>
  </si>
  <si>
    <t>自治区</t>
  </si>
  <si>
    <t>地州</t>
  </si>
  <si>
    <t>县级</t>
  </si>
  <si>
    <t>洛浦县</t>
  </si>
  <si>
    <t>和田地区洛浦县农村垃圾分类、收集转运一体化建设项目</t>
  </si>
  <si>
    <t>洛浦县布亚乡、恰尔巴格乡、山普鲁镇、纳瓦乡、杭桂镇、多鲁乡、洛浦镇、拜什托格拉克乡</t>
  </si>
  <si>
    <t>洛浦县住建局</t>
  </si>
  <si>
    <t>建设垃圾中转站25座，建筑面积4380㎡，购置垃圾箱400个，垃圾分类桶1990套，同步配置垃圾分类处理设施，压缩式垃圾车（载重8T)8辆，压缩式垃圾车（载重16T)4辆，洒水车（容积24立方米）4辆，扫路车4辆，吸污车（容积11立方米）4辆。</t>
  </si>
  <si>
    <t>√</t>
  </si>
  <si>
    <t>农村环境整治</t>
  </si>
  <si>
    <t>中央衔接推进乡村振兴补助资金-巩固拓展脱贫攻坚成果和乡村振兴任务</t>
  </si>
  <si>
    <t>洛浦县特色面食产业园区及附属配套建设项目</t>
  </si>
  <si>
    <t>洛浦县工业园区</t>
  </si>
  <si>
    <t>洛浦县北京工业园区</t>
  </si>
  <si>
    <t>新建标准化厂房1栋，建设面积3595.2㎡，研发楼1栋，建设面积334.3㎡，配套水、电、气以及相关附属设施。</t>
  </si>
  <si>
    <t>农业生产</t>
  </si>
  <si>
    <t>洛浦县牛羊精深加工建设项目</t>
  </si>
  <si>
    <t>洛浦县工业园区易地搬迁安置点</t>
  </si>
  <si>
    <t>洛浦县商务和工业信息化局</t>
  </si>
  <si>
    <t>总投资3900万元，新建精深加工车间6000平方米，地上一层，单层钢结构；熟食加工车间2757.8平方米，地上一层，单层钢结构；冷库2772.4平方米，单层钢结构。配套锅炉房、室外管网、消防水池等。</t>
  </si>
  <si>
    <t>畜牧生产</t>
  </si>
  <si>
    <t>洛浦县山普鲁镇英兰干村等3个村2022年1万亩高标准农田建设项目</t>
  </si>
  <si>
    <t>洛浦县山普鲁镇 英兰干村、博斯坦库勒村、英巴格村</t>
  </si>
  <si>
    <t>洛浦县农业农村局</t>
  </si>
  <si>
    <t>改建渠道共计13.845km，改建机耕道路共计长度1.540km。渠系建筑物共计 230 座。其中：节制双分水闸9座，节制分水闸71座，节制闸7座，无节制分水闸77座，桥涵66座。</t>
  </si>
  <si>
    <t>农田建设</t>
  </si>
  <si>
    <t>洛浦县杭桂镇赞木其艾日克村等9个村2022年1.5万亩高标准农田建设项目</t>
  </si>
  <si>
    <t>杭桂镇巴格其村、阿日希村、兴隆村、墩艾日克村、阿克艾日克村、赞木齐艾日克村、喀格孜艾日克村、扎滚艾日克村、阿琪玛艾日克村</t>
  </si>
  <si>
    <t>改建渠道24.5km，其中装配式矩形渠 11.94km，现浇梯形渠 12.56km，改建渠系建筑物573座，节制双分水闸33座，节制左分水闸111座，节制右分水闸81座，双分水闸21座，左水闸102座，右分水闸91座，涵洞134座。改建生产路8.73km，涵洞62座。标志牌9座，每个行政村设置一座。</t>
  </si>
  <si>
    <t>中央农田建设补助资金</t>
  </si>
  <si>
    <t>洛浦县山普鲁镇喀拉克尔村等4个村2022年0.5万亩高标准农田建设项目</t>
  </si>
  <si>
    <t>洛浦县山普鲁镇喀拉克尔村、巴什克依阔村、库木巴格村、喀让古亚村、</t>
  </si>
  <si>
    <t>改建防渗斗渠8.75km，配套渠系建筑物323座，其中节制分水闸73座，分水闸34座，涵洞190座，农桥26座；改建机耕道8.18km。</t>
  </si>
  <si>
    <t>自治区彩票公益金（包括体育和福利彩票）</t>
  </si>
  <si>
    <t>洛浦县山普鲁镇兰干村等3个村小市场建设项目</t>
  </si>
  <si>
    <t>洛浦县山普鲁镇</t>
  </si>
  <si>
    <t>洛浦县山普鲁镇人民政府</t>
  </si>
  <si>
    <t>新建小市场1栋1107.77㎡，地上三层、框架结构；改建夜市16间商铺433.62㎡，配套水、电、暖、消防等附属设施。</t>
  </si>
  <si>
    <t>中央衔接推进乡村振兴补助资金-少数民族发展任务</t>
  </si>
  <si>
    <t>洛浦县杭桂镇巴什艾克尼村等4个村小市场建设项目</t>
  </si>
  <si>
    <t>洛浦县杭桂镇巴什艾克尼村</t>
  </si>
  <si>
    <t>洛浦县杭桂镇人民政府</t>
  </si>
  <si>
    <t>新建小市场2栋2259.48㎡，其中1#面积1374.60㎡，2#面积884.88㎡，地上二层、框架结构；新建露天小市场1座，配套水、电、暖、消防等附属设施。</t>
  </si>
  <si>
    <t>洛浦县洛浦镇库尔干村养牛厂建设项目</t>
  </si>
  <si>
    <t>洛浦县洛浦镇库尔干村</t>
  </si>
  <si>
    <t>洛浦县洛浦镇人民政府</t>
  </si>
  <si>
    <t>新建厂房1座，建筑面积2000㎡，地上一层，轻钢结构；新建饲料加工厂1座，面积200㎡，轻钢结构，地上一层；配套水、电、暖、消防等其他附属工程。</t>
  </si>
  <si>
    <t>洛浦县阿其克乡央塔克勒克村标准化养鸡基地建设项目</t>
  </si>
  <si>
    <t>洛浦县阿其克乡央塔克勒克村</t>
  </si>
  <si>
    <t>洛浦县阿其克乡人民政府</t>
  </si>
  <si>
    <t>新建标准化养殖厂房2座，总建筑面积1500㎡，每座750㎡，钢架结构，地上一层，配套水、电、路等附属设施。</t>
  </si>
  <si>
    <t>洛浦万头雷香猪基地建设项目</t>
  </si>
  <si>
    <t>洛浦县杭桂镇和佳新村</t>
  </si>
  <si>
    <t>1.新建猪舍12栋（育肥舍6座，分娩舍6座），总建筑面积13140㎡，单座960㎡，地上一层，砖混结构；2.新建化验室、检查室、防疫室一栋，建筑总面积1618.59㎡，砖混结构，地上一层；3.配套水、电、路等附属设施。</t>
  </si>
  <si>
    <t>洛浦县恰尔巴格镇食品加工设备购置项目</t>
  </si>
  <si>
    <t>洛浦县恰尔巴格镇</t>
  </si>
  <si>
    <t>洛浦县恰尔巴格镇人民政府</t>
  </si>
  <si>
    <t>购置蛋糕生产设备一套、面包生产线一套等配套设备。</t>
  </si>
  <si>
    <t>洛浦县恰尔巴格镇琼库勒贝希村等4个村小市场建设项目</t>
  </si>
  <si>
    <t>新建小市场1栋1487.30㎡，地上二层、框架结构，配套水、电、暖、消防等附属设施。</t>
  </si>
  <si>
    <t>洛浦县布亚乡阿亚克昆孜村农村生活污水治理项目</t>
  </si>
  <si>
    <t>洛浦县布亚乡阿亚克昆孜村</t>
  </si>
  <si>
    <t>洛浦县生态环境局</t>
  </si>
  <si>
    <t>新建排水管道总长度20138米，其中d100管道长5064m，d200管道长2209m，d300管道长8545m，d50PE管道长200m，d80PE管道长2120m，d100PE管道长2000m，检查井406座。污水处理站1座（处理能力65m³/d），污水及回用水提升泵池3座，阀门井31座，穿越灌区195处，道路拆除及恢复22000㎡。</t>
  </si>
  <si>
    <t>洛浦县布亚乡合热万村农村生活污水治理工程项目</t>
  </si>
  <si>
    <t>洛浦县布亚乡合热万村</t>
  </si>
  <si>
    <t>新建排水管道总长度6431米，其中d300管道长3343m，d200管道长880m，d100支管长2208米，检查井168座，穿越沟渠109处，道路拆除及恢复9312㎡。</t>
  </si>
  <si>
    <t>和田地区洛浦县洛浦镇多外特村人居环境整治（排水）项目</t>
  </si>
  <si>
    <t>洛浦县洛浦镇多外特村</t>
  </si>
  <si>
    <t>新建DN20,0排水管线5500米，DN300排水管3500米，DN100出户管8850米，DN160压力排水管线600米；新建检查井380座，提升泵站1座；新建200m³/d污水处理站1座。</t>
  </si>
  <si>
    <t>和田地区洛浦县拜什托格拉克乡朝阳村农村生活污水治理项目</t>
  </si>
  <si>
    <t>洛浦县拜什托格拉克乡朝阳村</t>
  </si>
  <si>
    <t>新建排水管道总长14480米，其中DN300管道长4010m，DN110管道长6980m，DN160管道长3490米，污水检查井182座，新建250m³/d污水处理站1座。</t>
  </si>
  <si>
    <t>中央衔接推进乡村振兴补助资金-以工代赈任务</t>
  </si>
  <si>
    <t>和田地区洛浦县杭桂镇当勒克蒙加克村农村生活污水治理项目</t>
  </si>
  <si>
    <t>洛浦县杭桂镇当勒克蒙加克村</t>
  </si>
  <si>
    <t>新建排水管总长13917米，其中DN300管道长9327m，DN110管道长3060m，DN160管道长1530米，污水检查井373座，新建30m³/d污水处理站1座。</t>
  </si>
  <si>
    <t>洛浦县多鲁乡、杭桂镇支渠防渗改建工程</t>
  </si>
  <si>
    <t>洛浦县多鲁乡、杭桂镇</t>
  </si>
  <si>
    <t>洛浦县水利局</t>
  </si>
  <si>
    <t>防渗改造支渠9.161km，设计流量0.15m³/s～1.0m³/s，配套建筑物94座。</t>
  </si>
  <si>
    <t>水利发展</t>
  </si>
  <si>
    <t>洛浦县恰尔巴格镇奥依拉村等3个村渠道防渗建设项目</t>
  </si>
  <si>
    <t>洛浦县恰尔巴格镇奥依拉村等三个村</t>
  </si>
  <si>
    <t>对洛浦县恰尔巴格镇奥依拉村等3个村渠道予以防渗改造，改建渠道长度共计8.68km，配套建筑物162座。</t>
  </si>
  <si>
    <t>洛浦县博斯坦村林果水利配套项目</t>
  </si>
  <si>
    <t>洛浦县博斯坦村</t>
  </si>
  <si>
    <t>洛浦县林业和草原局</t>
  </si>
  <si>
    <t>新建斗渠（防渗渠）5.112km,设计流量0.15m³/s-0.1m³/s,配套建筑物127座；新建机耕道4.476km。</t>
  </si>
  <si>
    <t>洛浦县布亚乡等8个乡镇村内硬化道路建设项目</t>
  </si>
  <si>
    <t>洛浦县布亚乡、恰尔巴格乡、纳瓦乡、山普鲁镇、多鲁乡、洛浦镇、拜什托格拉克乡</t>
  </si>
  <si>
    <t>洛浦县交通局</t>
  </si>
  <si>
    <t>道路里程60公里，公路等级四级公路，建设内容为路基路面、桥涵及交通安全附属设施。</t>
  </si>
  <si>
    <t>农村道路建设</t>
  </si>
  <si>
    <t>洛浦县易地搬迁区兴业社区“一站式”社区综合服务设施建设项目</t>
  </si>
  <si>
    <t>洛浦县工业园区易地搬迁点兴业社区</t>
  </si>
  <si>
    <t>洛浦县组织部</t>
  </si>
  <si>
    <t>新建1000平方米“一站式”社区综合服务设施，地上两层，框架结构，配套水、电、暖等附属设施。</t>
  </si>
  <si>
    <t>农村综合改革</t>
  </si>
  <si>
    <t>洛浦县洛浦镇养殖基地建设项目</t>
  </si>
  <si>
    <t>洛浦镇恰帕勒兰干村</t>
  </si>
  <si>
    <t>新建棚圈14座，每座900㎡，钢架结构；饲草料加工车间2座，每座600㎡；青储窖10座，每座540㎡；新建药浴池1座300平方米，砖混结构；隔离舍1座150平方米，钢结构；其他辅助用房200㎡，堆粪场1座，并配套一体化粪污清理设备，配套水、电、路、暖、消防等附属设施。</t>
  </si>
  <si>
    <t>洛浦县杭桂镇养殖基地建设项目</t>
  </si>
  <si>
    <t>杭桂镇</t>
  </si>
  <si>
    <t>新建棚圈20座，每座1200平方米，地上一层，钢架结构；饲料库5座，每座500平方米，钢架结构；青贮饲料池4座，每座1500立方米，砖混结构；其他辅助用房200㎡，并配套水、电、路、暖、消防等附属设施。</t>
  </si>
  <si>
    <t>洛浦县多鲁乡养殖基地建设项目</t>
  </si>
  <si>
    <t>洛浦县多鲁乡墩吾斯塘村</t>
  </si>
  <si>
    <t>洛浦县多鲁乡人民政府</t>
  </si>
  <si>
    <t>建设标准圈舍7座，单座面积约1664.41平方米，育肥圈舍1座，面积1664.41平方米，草料库1座，面积1125平方米，青储池7座，总面积约2250平方米，堆粪场300平方米，隔离舍300平方米，公共卫生间2座，单座约50平方米，辅助用房1座约180平方米，消毒室1座，约30平方米，药浴池2座，及相关附属。</t>
  </si>
  <si>
    <t>洛浦县纳瓦乡养殖基地建设项目</t>
  </si>
  <si>
    <t>纳瓦乡</t>
  </si>
  <si>
    <t>洛浦县纳瓦乡人民政府</t>
  </si>
  <si>
    <t>新建圈舍10栋，每栋1648.23㎡，钢架结构；饲草料库2栋，每栋 740.68㎡，钢架结构；青储窖6个，每个450m³；药浴池1个，面积50.43㎡；堆粪场1个，占地790㎡；辅助用房355.84㎡，并配套排水、电、路、暖、消防等附属设施。</t>
  </si>
  <si>
    <t>中央林业改革发展资金</t>
  </si>
  <si>
    <t>洛浦县山普鲁镇畜牧养殖基地建设项目</t>
  </si>
  <si>
    <t>山普鲁镇台麦恰卡区域</t>
  </si>
  <si>
    <t>新建棚圈16座，每座1000㎡，框架结构；饲料仓库4座，每座300㎡，钢架结构；青储窖8座，每座400㎡，混凝土结构；其他辅助用房300㎡，并配套水、电、路、暖、消防等附属设施。</t>
  </si>
  <si>
    <t>洛浦县拜什托格拉克乡养殖小区建设项目</t>
  </si>
  <si>
    <t>拜什托格拉克乡</t>
  </si>
  <si>
    <t>洛浦县拜什托格拉克乡人民政府</t>
  </si>
  <si>
    <t>新建棚圈20座，每座1000㎡，钢架结构；饲草料棚4座，每座750平方米，钢架结构；青储窖10座，每座400m³，砖混结构；蓄水池1座，储量500立方米，砖混结构；其他辅助用房300㎡，并配套水、电、路、暖、消防等附属设施。</t>
  </si>
  <si>
    <t>洛浦县S216线岔口—布亚乡萨依村道路建设项目</t>
  </si>
  <si>
    <t>洛浦县布亚乡萨依村</t>
  </si>
  <si>
    <t>修建农村公路11.5公里，公路等级为四级公路，路基路面宽度为：3.5米，4.0米，4.5米，5.0米，6.5米，7.5米，主要包括：路基路面工程，桥涵工程，交通安全附属工程等。</t>
  </si>
  <si>
    <t>洛浦县2022年小额贷款贴息项目</t>
  </si>
  <si>
    <t>洛浦县布亚乡、恰尔巴格乡、纳瓦乡、山普鲁镇、杭桂镇、多鲁乡、洛浦镇、拜什托格拉克乡、阿其克乡</t>
  </si>
  <si>
    <t>洛浦县乡村振兴局</t>
  </si>
  <si>
    <t>按照金融机构基准利率，用于全县建档立卡脱贫户、边缘易致贫户扶贫小额信贷贴息。</t>
  </si>
  <si>
    <t>洛浦县山普鲁镇依勒达木村等2个村防渗渠建设项目</t>
  </si>
  <si>
    <t>山普鲁镇依勒达木村、阿依丁库勒村</t>
  </si>
  <si>
    <t>对依勒达木村、阿依丁库勒村6.694km斗渠进行防渗改造，设计流量为0.15-0.12m³/s，配套完善建筑物130座，其中，节制分水闸92座，农桥38座控灌面积0.371万亩。</t>
  </si>
  <si>
    <t>自治区衔接推进乡村振兴补助资金-以工代赈任务</t>
  </si>
  <si>
    <t>洛浦县恰尔巴格镇阔恰艾日克村创业基地建设项目</t>
  </si>
  <si>
    <t>洛浦县恰尔巴格镇阔恰艾日克村</t>
  </si>
  <si>
    <t>新建加工厂1座，加工车间600.85㎡，成品库房299.14㎡，原料库房205.29㎡，辅助用房52.03㎡；采购生产设备一套，配套水电相关设施。</t>
  </si>
  <si>
    <t>自治区衔接推进乡村振兴补助资金-巩固拓展脱贫攻坚成果和乡村振兴任务</t>
  </si>
  <si>
    <t>洛浦县恰尔巴格镇阔恰艾日克村渠道及附属建筑物建设项目</t>
  </si>
  <si>
    <t>新建渠道0.52公里，泵房一座，面积24.65㎡，配套水泵ISW150-160（H=32m，Q=160m³/h，22kw）2台，高压线路1km，变压器S11-M.R-50/10，,水闸7座，农户桥20座。</t>
  </si>
  <si>
    <t>洛浦县恰尔巴格镇阔恰艾日克村乡村道路建设项目</t>
  </si>
  <si>
    <t>改扩建四级公路5公里，路基、路面、桥涵及交安设施。</t>
  </si>
  <si>
    <t>2022年洛浦县使用财政涉农资金统计表</t>
  </si>
  <si>
    <t>序号</t>
  </si>
  <si>
    <t>资金名称</t>
  </si>
  <si>
    <t>下达金额</t>
  </si>
  <si>
    <t>未报备金额</t>
  </si>
  <si>
    <t>实施方案报备金额</t>
  </si>
  <si>
    <t>实施方案使用项目</t>
  </si>
  <si>
    <t>项目编码</t>
  </si>
  <si>
    <t>A</t>
  </si>
  <si>
    <t>B</t>
  </si>
  <si>
    <t>C</t>
  </si>
  <si>
    <t>D</t>
  </si>
  <si>
    <t>E</t>
  </si>
  <si>
    <t>F</t>
  </si>
  <si>
    <t>G</t>
  </si>
  <si>
    <t>H</t>
  </si>
  <si>
    <t>2021-653224000000--0096</t>
  </si>
  <si>
    <t>2021-653224000000--0141</t>
  </si>
  <si>
    <t>2021-653224-0131</t>
  </si>
  <si>
    <t>2022-653224-0001</t>
  </si>
  <si>
    <t>2022-653224-0002</t>
  </si>
  <si>
    <t>2022-653224-0003</t>
  </si>
  <si>
    <t>2022-653224-0007</t>
  </si>
  <si>
    <t>2022-653224-0009</t>
  </si>
  <si>
    <t>2022-653224-0026</t>
  </si>
  <si>
    <t>2022-653224-0031</t>
  </si>
  <si>
    <t>2022-653224-0024</t>
  </si>
  <si>
    <t>2022-653224-0033</t>
  </si>
  <si>
    <t>2022-653224-0022</t>
  </si>
  <si>
    <t>2022-653224-0034</t>
  </si>
  <si>
    <t>2022-653224-0035</t>
  </si>
  <si>
    <t>2022-653224-0036</t>
  </si>
  <si>
    <t>2022-653224-0037</t>
  </si>
  <si>
    <t>2022-653224-0038</t>
  </si>
  <si>
    <t>2022-653224-0039</t>
  </si>
  <si>
    <t>2022-653224-0040</t>
  </si>
  <si>
    <t>2022-653224-0042</t>
  </si>
  <si>
    <t>2022-653224-0048</t>
  </si>
  <si>
    <t>2022-653224-0060</t>
  </si>
  <si>
    <t>2022-653224-0106</t>
  </si>
  <si>
    <t>2022-653224-0107</t>
  </si>
  <si>
    <t>2022-653224-0108</t>
  </si>
  <si>
    <t>2022-653224-0109</t>
  </si>
  <si>
    <t>2022-653224-0110</t>
  </si>
  <si>
    <t>2022-653224-0111</t>
  </si>
  <si>
    <t>2022-653224-0046</t>
  </si>
  <si>
    <t>2022-653224-0020</t>
  </si>
  <si>
    <t>中央水利发展资金</t>
  </si>
  <si>
    <t>中央农业生产发展资金</t>
  </si>
  <si>
    <t>中央农村综合改革转移支付</t>
  </si>
  <si>
    <t>中央林业生态保护恢复资金</t>
  </si>
  <si>
    <t>中央农村环境整治资金</t>
  </si>
  <si>
    <t>中央车辆购置税收入补助地方用于一般公路建设项目资金（支持农村公路部分）</t>
  </si>
  <si>
    <t>中央农村危房改造补助资金</t>
  </si>
  <si>
    <t>中央专项彩票公益金支持欠发达革命老区乡村振兴资金</t>
  </si>
  <si>
    <t>中央常规产粮大县奖励资金</t>
  </si>
  <si>
    <t>中央生猪（牛羊）调出大县奖励资金（省级统筹部分）</t>
  </si>
  <si>
    <t>中央农业资源及生态保护补助资金</t>
  </si>
  <si>
    <t>中央旅游发展基金</t>
  </si>
  <si>
    <t>中央预算内投资用于“三农”建设部分（不包括国家水网骨干工程、水安全保障工程、象基础设施、农村电网巩固提升工程、生态保护和修复方面的支出）</t>
  </si>
  <si>
    <t>自治区衔接推进乡村振兴补助资金</t>
  </si>
  <si>
    <t>2022-653224-0027</t>
  </si>
  <si>
    <t>2022-653224-0072</t>
  </si>
  <si>
    <t>2022-653224-0054</t>
  </si>
  <si>
    <t>2022-653224-0061</t>
  </si>
  <si>
    <t>自治区水利发展资金</t>
  </si>
  <si>
    <t>自治区农业生产发展资金</t>
  </si>
  <si>
    <t>自治区畜牧业生产发展资金</t>
  </si>
  <si>
    <t>自治区农业技术推广与服务补助资金</t>
  </si>
  <si>
    <t>自治区林业补助资金</t>
  </si>
  <si>
    <t>自治区农田建设补助资金-直达</t>
  </si>
  <si>
    <t>自治区农村综合改革转移支付</t>
  </si>
  <si>
    <t>自治区农村危房改造补助资金</t>
  </si>
  <si>
    <t>自治区农村环境整治资金</t>
  </si>
  <si>
    <t>自治区彩票公益金</t>
  </si>
  <si>
    <t>去年没整合</t>
  </si>
  <si>
    <t>自治区旅游发展基金</t>
  </si>
  <si>
    <t>自治区安排基本建设投资用于“三农”部分（不包括国家水网骨干工程、水安全保障工程、气象基础设施、农村电网巩固提升工程、生态保护和修复方面的支出）</t>
  </si>
  <si>
    <t>合 计</t>
  </si>
  <si>
    <t xml:space="preserve"> 填表说明：1.A仅为中央16项，自治区13项资金</t>
  </si>
  <si>
    <t xml:space="preserve">     2.B=C+D</t>
  </si>
  <si>
    <t xml:space="preserve">     3.D、E、G、H均与附件2《2021年**县涉农资金统筹整合实施方案项目汇总表》内容保持一致，E、F来源必须为自治区巩固拓展脱贫攻坚成果同乡村振兴衔接项目库。</t>
  </si>
  <si>
    <t>2022年脱贫县统筹整合涉农资金统计表</t>
  </si>
  <si>
    <t>县市</t>
  </si>
  <si>
    <t>总计</t>
  </si>
  <si>
    <t>中央资金</t>
  </si>
  <si>
    <t>自治区资金</t>
  </si>
  <si>
    <t>地（州、市）配套资金</t>
  </si>
  <si>
    <t>县（市、区）配套资金</t>
  </si>
  <si>
    <t>中央资金小计</t>
  </si>
  <si>
    <t>1.中央财政专项扶贫资金</t>
  </si>
  <si>
    <t>2.水利发展资金</t>
  </si>
  <si>
    <t>3.农业生产发展资金</t>
  </si>
  <si>
    <t>4.林业改革发展资金</t>
  </si>
  <si>
    <t>5.农田建设补助资金</t>
  </si>
  <si>
    <t>6.农村综合改革转移支付</t>
  </si>
  <si>
    <t>7.林业生态保护恢复资金（草原生态修复治理补助资金部分）</t>
  </si>
  <si>
    <t>8.农村环境连片整治示范资金</t>
  </si>
  <si>
    <t>9.车辆购置税收入补助地方（支持农村公路部分）</t>
  </si>
  <si>
    <t>10.农村危房改造补助资金</t>
  </si>
  <si>
    <t>11.产粮大县奖励资金</t>
  </si>
  <si>
    <t>12.生猪（牛羊）调出大县奖励资金（省级统筹部分）</t>
  </si>
  <si>
    <t>13.农业资源及生态保护补助资金（对农民的直接补贴除外）</t>
  </si>
  <si>
    <t>14.旅游发展基金</t>
  </si>
  <si>
    <t>15.中央基建投资用于“三农”建设部分</t>
  </si>
  <si>
    <t>自治区资金小计</t>
  </si>
  <si>
    <t>1.自治区财政专项扶贫资金</t>
  </si>
  <si>
    <t>2.自治区水利发展资金</t>
  </si>
  <si>
    <t>3.自治区农业生产发展资金</t>
  </si>
  <si>
    <t>4.自治区畜牧业生产发展资金</t>
  </si>
  <si>
    <t>6.自治区林业发展补助资金</t>
  </si>
  <si>
    <t>7.自治区农田建设补助资金</t>
  </si>
  <si>
    <t>8.自治区农村综合改革转移支付</t>
  </si>
  <si>
    <t>9.农村危房改造补助资金</t>
  </si>
  <si>
    <t>10.农村环境连片整治示范资金</t>
  </si>
  <si>
    <t>11.彩票公益金</t>
  </si>
  <si>
    <t>12.旅游发展基金</t>
  </si>
  <si>
    <t>13.自治区安排基本建设投资用于“三农”部分</t>
  </si>
  <si>
    <t>下达数</t>
  </si>
  <si>
    <t>报备数</t>
  </si>
  <si>
    <t>财政涉农资金项目类型情况统计表</t>
  </si>
  <si>
    <t>项目个数合计</t>
  </si>
  <si>
    <t>资金合计</t>
  </si>
  <si>
    <t>林业改革发展</t>
  </si>
  <si>
    <t>林业草原生态保护恢复</t>
  </si>
  <si>
    <t>农村危房改造</t>
  </si>
  <si>
    <t>农业资源及生态保护</t>
  </si>
  <si>
    <t>乡村旅游</t>
  </si>
  <si>
    <t>备注</t>
  </si>
  <si>
    <t>项目个数</t>
  </si>
  <si>
    <t>资金</t>
  </si>
  <si>
    <t>列K</t>
  </si>
  <si>
    <t>(空白)</t>
  </si>
  <si>
    <t>中央农业资源及生态保护补助</t>
  </si>
  <si>
    <t>中央衔接推进乡村振兴补助资金-欠发达国有林场巩固提升任务</t>
  </si>
  <si>
    <t>中央产粮大县奖励资金（省级统筹部分）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</si>
  <si>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</si>
  <si>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自治区农村环境整治示范资金</t>
  </si>
  <si>
    <t>自治区农田建设补助资金</t>
  </si>
  <si>
    <t>地区文号</t>
  </si>
  <si>
    <t>县级文号</t>
  </si>
  <si>
    <t>资金来源</t>
  </si>
  <si>
    <t>调整资金</t>
  </si>
  <si>
    <t>安排资金</t>
  </si>
  <si>
    <t>结余</t>
  </si>
  <si>
    <t>洛浦镇布拉克曲凯村畜牧养殖基地建设项目</t>
  </si>
  <si>
    <t>和地财农[2021]11号</t>
  </si>
  <si>
    <t>洛财扶字[2021]11号</t>
  </si>
  <si>
    <t>洛浦县特色种植设施农业大棚建设项目</t>
  </si>
  <si>
    <t>和地财建[2020]126号</t>
  </si>
  <si>
    <t>洛财扶字[2020]7号</t>
  </si>
  <si>
    <t>参照直达</t>
  </si>
  <si>
    <t>和地财扶[2020]11号</t>
  </si>
  <si>
    <t>洛财扶字[2020]1号</t>
  </si>
  <si>
    <t>和地财农[2020]65号</t>
  </si>
  <si>
    <t>洛财扶字[2020]27号</t>
  </si>
  <si>
    <t>直达</t>
  </si>
  <si>
    <t>和地财农[2021]6号</t>
  </si>
  <si>
    <t>洛财扶字[2021]10号</t>
  </si>
  <si>
    <t>和地财综[2020]21号</t>
  </si>
  <si>
    <t>洛财扶字[2021]2号</t>
  </si>
  <si>
    <t>和地财农[2020]50号</t>
  </si>
  <si>
    <t>洛财扶字[2020]25号</t>
  </si>
  <si>
    <t>易地搬迁融资模式调整规范后的地方债券贴息补助</t>
  </si>
  <si>
    <t>洛浦县千亩食用菌示范产业园建设项目</t>
  </si>
  <si>
    <t>县级安排</t>
  </si>
  <si>
    <t>中央-财政专项扶贫资金-发展资金</t>
  </si>
  <si>
    <t>自治区-财政专项扶贫资金-发展资金</t>
  </si>
  <si>
    <t>县财政预算安排资金</t>
  </si>
  <si>
    <t>中央-财政专项扶贫资金-以工代赈资金</t>
  </si>
  <si>
    <t>自治区-财政专项扶贫资金-以工代赈资金</t>
  </si>
  <si>
    <t>存量资金</t>
  </si>
  <si>
    <t>中央-财政专项扶贫资金-少数民族发展资金</t>
  </si>
  <si>
    <t>自治区-财政专项扶贫资金-少数民族发展资金</t>
  </si>
  <si>
    <t>上年度结余资金</t>
  </si>
  <si>
    <t>中央-财政专项扶贫资金-贫困林场资金</t>
  </si>
  <si>
    <t>自治区-财政专项扶贫资金-贫困林场资金</t>
  </si>
  <si>
    <t>援疆资金</t>
  </si>
  <si>
    <t>中央-财政专项扶贫资金-贫困牧场资金</t>
  </si>
  <si>
    <t>自治区-财政专项扶贫资金-贫困牧场资金</t>
  </si>
  <si>
    <t>中央-水利发展资金</t>
  </si>
  <si>
    <t>自治区-水利发展资金</t>
  </si>
  <si>
    <t>中央-农业生产发展资金</t>
  </si>
  <si>
    <t>自治区-农业生产发展资金</t>
  </si>
  <si>
    <t>中央-林业改革发展资金</t>
  </si>
  <si>
    <t>自治区-畜牧业生产发展资金</t>
  </si>
  <si>
    <t>中央-农田建设补助资金</t>
  </si>
  <si>
    <t>自治区-农业技术推广与服务补助资金</t>
  </si>
  <si>
    <t>中央-农村综合改革转移支付</t>
  </si>
  <si>
    <t>自治区-林业发展补助资金</t>
  </si>
  <si>
    <t>中央-林业生态保护恢复资金</t>
  </si>
  <si>
    <t>自治区-农田建设补助资金</t>
  </si>
  <si>
    <t>中央-农村环境连片整治示范资金</t>
  </si>
  <si>
    <t>自治区-农村综合改革转移支付</t>
  </si>
  <si>
    <t>中央-车辆购置税收入补助（支持农村公路部分）</t>
  </si>
  <si>
    <t>自治区-农村危房改造补助资金</t>
  </si>
  <si>
    <t>中央-农村危房改造补助资金</t>
  </si>
  <si>
    <t>自治区-农村环境连片整治示范资金</t>
  </si>
  <si>
    <t>中央-产粮大县奖励资金</t>
  </si>
  <si>
    <t>自治区-彩票公益金</t>
  </si>
  <si>
    <t>中央-生猪（牛羊）调出大县奖励资金</t>
  </si>
  <si>
    <t>自治区-旅游发展基金</t>
  </si>
  <si>
    <t>中央-农业资源及生态保护补助资金</t>
  </si>
  <si>
    <t>自治区-安排基本建设投资用于“三农”部分</t>
  </si>
  <si>
    <t>中央-旅游发展基金</t>
  </si>
  <si>
    <t>中央-中央基建投资用于“三农”建设部分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</si>
</sst>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  <scheme val="minor"/>
    </font>
    <font>
      <b/>
      <sz val="9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44" fillId="14" borderId="14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35" fillId="0" borderId="0">
      <protection locked="0"/>
    </xf>
    <xf numFmtId="0" fontId="26" fillId="3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/>
    <xf numFmtId="0" fontId="43" fillId="0" borderId="0">
      <alignment vertical="center"/>
    </xf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2" xfId="54" applyNumberFormat="1" applyFont="1" applyFill="1" applyBorder="1" applyAlignment="1">
      <alignment horizontal="center" vertical="center" wrapText="1"/>
    </xf>
    <xf numFmtId="176" fontId="6" fillId="0" borderId="0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176" fontId="8" fillId="0" borderId="3" xfId="54" applyNumberFormat="1" applyFont="1" applyFill="1" applyBorder="1" applyAlignment="1">
      <alignment horizontal="center" vertical="center" wrapText="1"/>
    </xf>
    <xf numFmtId="176" fontId="7" fillId="0" borderId="3" xfId="54" applyNumberFormat="1" applyFont="1" applyFill="1" applyBorder="1" applyAlignment="1">
      <alignment horizontal="center" vertical="center" wrapText="1"/>
    </xf>
    <xf numFmtId="176" fontId="9" fillId="0" borderId="4" xfId="54" applyNumberFormat="1" applyFont="1" applyFill="1" applyBorder="1" applyAlignment="1">
      <alignment horizontal="center" vertical="center" wrapText="1"/>
    </xf>
    <xf numFmtId="176" fontId="9" fillId="0" borderId="5" xfId="54" applyNumberFormat="1" applyFont="1" applyFill="1" applyBorder="1" applyAlignment="1">
      <alignment horizontal="center" vertical="center" wrapText="1"/>
    </xf>
    <xf numFmtId="176" fontId="10" fillId="0" borderId="1" xfId="54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3" borderId="1" xfId="54" applyNumberFormat="1" applyFont="1" applyFill="1" applyBorder="1" applyAlignment="1">
      <alignment horizontal="center" vertical="center" wrapText="1"/>
    </xf>
    <xf numFmtId="176" fontId="13" fillId="0" borderId="1" xfId="54" applyNumberFormat="1" applyFont="1" applyFill="1" applyBorder="1" applyAlignment="1">
      <alignment horizontal="center" vertical="center" wrapText="1"/>
    </xf>
    <xf numFmtId="176" fontId="8" fillId="0" borderId="5" xfId="54" applyNumberFormat="1" applyFont="1" applyFill="1" applyBorder="1" applyAlignment="1">
      <alignment horizontal="center" vertical="center" wrapText="1"/>
    </xf>
    <xf numFmtId="176" fontId="8" fillId="0" borderId="1" xfId="54" applyNumberFormat="1" applyFont="1" applyFill="1" applyBorder="1" applyAlignment="1">
      <alignment horizontal="center" vertical="center" wrapText="1"/>
    </xf>
    <xf numFmtId="176" fontId="9" fillId="0" borderId="3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176" fontId="7" fillId="0" borderId="5" xfId="54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7" fillId="0" borderId="6" xfId="5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15" fillId="0" borderId="7" xfId="0" applyNumberFormat="1" applyFont="1" applyFill="1" applyBorder="1" applyAlignment="1">
      <alignment horizontal="center" vertical="center" wrapText="1"/>
    </xf>
    <xf numFmtId="57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1" fontId="23" fillId="0" borderId="0" xfId="0" applyNumberFormat="1" applyFont="1" applyFill="1" applyAlignment="1">
      <alignment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57" fontId="25" fillId="0" borderId="1" xfId="0" applyNumberFormat="1" applyFont="1" applyFill="1" applyBorder="1" applyAlignment="1">
      <alignment horizontal="center" vertical="center"/>
    </xf>
    <xf numFmtId="57" fontId="25" fillId="0" borderId="7" xfId="0" applyNumberFormat="1" applyFont="1" applyFill="1" applyBorder="1" applyAlignment="1">
      <alignment horizontal="center" vertical="center"/>
    </xf>
    <xf numFmtId="57" fontId="25" fillId="0" borderId="6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2 10 2 2 2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2 2 2 2 2" xfId="52"/>
    <cellStyle name="常规_Sheet1" xfId="53"/>
    <cellStyle name="常规 3" xfId="54"/>
  </cellStyles>
  <tableStyles count="0" defaultTableStyle="TableStyleMedium2" defaultPivotStyle="PivotStyleMedium9"/>
  <colors>
    <mruColors>
      <color rgb="004DD60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739775</xdr:rowOff>
    </xdr:to>
    <xdr:sp>
      <xdr:nvSpPr>
        <xdr:cNvPr id="2" name="Text Box 9540"/>
        <xdr:cNvSpPr txBox="1"/>
      </xdr:nvSpPr>
      <xdr:spPr>
        <a:xfrm>
          <a:off x="5269865" y="5680075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79375</xdr:colOff>
      <xdr:row>14</xdr:row>
      <xdr:rowOff>739775</xdr:rowOff>
    </xdr:to>
    <xdr:sp>
      <xdr:nvSpPr>
        <xdr:cNvPr id="3" name="Text Box 9540"/>
        <xdr:cNvSpPr txBox="1"/>
      </xdr:nvSpPr>
      <xdr:spPr>
        <a:xfrm>
          <a:off x="5269865" y="9232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79375</xdr:colOff>
      <xdr:row>17</xdr:row>
      <xdr:rowOff>739775</xdr:rowOff>
    </xdr:to>
    <xdr:sp>
      <xdr:nvSpPr>
        <xdr:cNvPr id="4" name="Text Box 9540"/>
        <xdr:cNvSpPr txBox="1"/>
      </xdr:nvSpPr>
      <xdr:spPr>
        <a:xfrm>
          <a:off x="5269865" y="12090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79375</xdr:colOff>
      <xdr:row>20</xdr:row>
      <xdr:rowOff>739775</xdr:rowOff>
    </xdr:to>
    <xdr:sp>
      <xdr:nvSpPr>
        <xdr:cNvPr id="5" name="Text Box 9540"/>
        <xdr:cNvSpPr txBox="1"/>
      </xdr:nvSpPr>
      <xdr:spPr>
        <a:xfrm>
          <a:off x="5269865" y="1542415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79375</xdr:colOff>
      <xdr:row>23</xdr:row>
      <xdr:rowOff>739775</xdr:rowOff>
    </xdr:to>
    <xdr:sp>
      <xdr:nvSpPr>
        <xdr:cNvPr id="6" name="Text Box 9540"/>
        <xdr:cNvSpPr txBox="1"/>
      </xdr:nvSpPr>
      <xdr:spPr>
        <a:xfrm>
          <a:off x="5269865" y="1931035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79375</xdr:colOff>
      <xdr:row>24</xdr:row>
      <xdr:rowOff>739775</xdr:rowOff>
    </xdr:to>
    <xdr:sp>
      <xdr:nvSpPr>
        <xdr:cNvPr id="7" name="Text Box 9540"/>
        <xdr:cNvSpPr txBox="1"/>
      </xdr:nvSpPr>
      <xdr:spPr>
        <a:xfrm>
          <a:off x="5269865" y="20500975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79375</xdr:colOff>
      <xdr:row>30</xdr:row>
      <xdr:rowOff>739775</xdr:rowOff>
    </xdr:to>
    <xdr:sp>
      <xdr:nvSpPr>
        <xdr:cNvPr id="8" name="Text Box 9540"/>
        <xdr:cNvSpPr txBox="1"/>
      </xdr:nvSpPr>
      <xdr:spPr>
        <a:xfrm>
          <a:off x="5269865" y="26454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79375</xdr:colOff>
      <xdr:row>30</xdr:row>
      <xdr:rowOff>739775</xdr:rowOff>
    </xdr:to>
    <xdr:sp>
      <xdr:nvSpPr>
        <xdr:cNvPr id="9" name="Text Box 9540"/>
        <xdr:cNvSpPr txBox="1"/>
      </xdr:nvSpPr>
      <xdr:spPr>
        <a:xfrm>
          <a:off x="5269865" y="26454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79375</xdr:colOff>
      <xdr:row>30</xdr:row>
      <xdr:rowOff>739775</xdr:rowOff>
    </xdr:to>
    <xdr:sp>
      <xdr:nvSpPr>
        <xdr:cNvPr id="10" name="Text Box 9540"/>
        <xdr:cNvSpPr txBox="1"/>
      </xdr:nvSpPr>
      <xdr:spPr>
        <a:xfrm>
          <a:off x="5269865" y="26454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79375</xdr:colOff>
      <xdr:row>33</xdr:row>
      <xdr:rowOff>770255</xdr:rowOff>
    </xdr:to>
    <xdr:sp>
      <xdr:nvSpPr>
        <xdr:cNvPr id="11" name="Text Box 9540"/>
        <xdr:cNvSpPr txBox="1"/>
      </xdr:nvSpPr>
      <xdr:spPr>
        <a:xfrm>
          <a:off x="5269865" y="3074035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79375</xdr:colOff>
      <xdr:row>33</xdr:row>
      <xdr:rowOff>770255</xdr:rowOff>
    </xdr:to>
    <xdr:sp>
      <xdr:nvSpPr>
        <xdr:cNvPr id="12" name="Text Box 9540"/>
        <xdr:cNvSpPr txBox="1"/>
      </xdr:nvSpPr>
      <xdr:spPr>
        <a:xfrm>
          <a:off x="5269865" y="3074035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79375</xdr:colOff>
      <xdr:row>33</xdr:row>
      <xdr:rowOff>770255</xdr:rowOff>
    </xdr:to>
    <xdr:sp>
      <xdr:nvSpPr>
        <xdr:cNvPr id="13" name="Text Box 9540"/>
        <xdr:cNvSpPr txBox="1"/>
      </xdr:nvSpPr>
      <xdr:spPr>
        <a:xfrm>
          <a:off x="5269865" y="3074035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79375</xdr:colOff>
      <xdr:row>33</xdr:row>
      <xdr:rowOff>770255</xdr:rowOff>
    </xdr:to>
    <xdr:sp>
      <xdr:nvSpPr>
        <xdr:cNvPr id="14" name="Text Box 9540"/>
        <xdr:cNvSpPr txBox="1"/>
      </xdr:nvSpPr>
      <xdr:spPr>
        <a:xfrm>
          <a:off x="5269865" y="3074035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79375</xdr:colOff>
      <xdr:row>9</xdr:row>
      <xdr:rowOff>25400</xdr:rowOff>
    </xdr:to>
    <xdr:sp>
      <xdr:nvSpPr>
        <xdr:cNvPr id="2" name="Text Box 9540"/>
        <xdr:cNvSpPr txBox="1"/>
      </xdr:nvSpPr>
      <xdr:spPr>
        <a:xfrm>
          <a:off x="8676640" y="3768725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79375</xdr:colOff>
      <xdr:row>9</xdr:row>
      <xdr:rowOff>739775</xdr:rowOff>
    </xdr:to>
    <xdr:sp>
      <xdr:nvSpPr>
        <xdr:cNvPr id="3" name="Text Box 9540"/>
        <xdr:cNvSpPr txBox="1"/>
      </xdr:nvSpPr>
      <xdr:spPr>
        <a:xfrm>
          <a:off x="8676640" y="4483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15</xdr:row>
      <xdr:rowOff>263525</xdr:rowOff>
    </xdr:to>
    <xdr:sp>
      <xdr:nvSpPr>
        <xdr:cNvPr id="4" name="Text Box 9540"/>
        <xdr:cNvSpPr txBox="1"/>
      </xdr:nvSpPr>
      <xdr:spPr>
        <a:xfrm>
          <a:off x="8676640" y="8531225"/>
          <a:ext cx="79375" cy="977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79375</xdr:colOff>
      <xdr:row>18</xdr:row>
      <xdr:rowOff>263525</xdr:rowOff>
    </xdr:to>
    <xdr:sp>
      <xdr:nvSpPr>
        <xdr:cNvPr id="5" name="Text Box 9540"/>
        <xdr:cNvSpPr txBox="1"/>
      </xdr:nvSpPr>
      <xdr:spPr>
        <a:xfrm>
          <a:off x="8676640" y="10674350"/>
          <a:ext cx="79375" cy="977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79375</xdr:colOff>
      <xdr:row>21</xdr:row>
      <xdr:rowOff>25400</xdr:rowOff>
    </xdr:to>
    <xdr:sp>
      <xdr:nvSpPr>
        <xdr:cNvPr id="6" name="Text Box 9540"/>
        <xdr:cNvSpPr txBox="1"/>
      </xdr:nvSpPr>
      <xdr:spPr>
        <a:xfrm>
          <a:off x="8676640" y="13293725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79375</xdr:colOff>
      <xdr:row>22</xdr:row>
      <xdr:rowOff>25400</xdr:rowOff>
    </xdr:to>
    <xdr:sp>
      <xdr:nvSpPr>
        <xdr:cNvPr id="7" name="Text Box 9540"/>
        <xdr:cNvSpPr txBox="1"/>
      </xdr:nvSpPr>
      <xdr:spPr>
        <a:xfrm>
          <a:off x="8676640" y="140081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28</xdr:row>
      <xdr:rowOff>263525</xdr:rowOff>
    </xdr:to>
    <xdr:sp>
      <xdr:nvSpPr>
        <xdr:cNvPr id="8" name="Text Box 9540"/>
        <xdr:cNvSpPr txBox="1"/>
      </xdr:nvSpPr>
      <xdr:spPr>
        <a:xfrm>
          <a:off x="8676640" y="17579975"/>
          <a:ext cx="79375" cy="977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28</xdr:row>
      <xdr:rowOff>263525</xdr:rowOff>
    </xdr:to>
    <xdr:sp>
      <xdr:nvSpPr>
        <xdr:cNvPr id="9" name="Text Box 9540"/>
        <xdr:cNvSpPr txBox="1"/>
      </xdr:nvSpPr>
      <xdr:spPr>
        <a:xfrm>
          <a:off x="8676640" y="17579975"/>
          <a:ext cx="79375" cy="977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28</xdr:row>
      <xdr:rowOff>263525</xdr:rowOff>
    </xdr:to>
    <xdr:sp>
      <xdr:nvSpPr>
        <xdr:cNvPr id="10" name="Text Box 9540"/>
        <xdr:cNvSpPr txBox="1"/>
      </xdr:nvSpPr>
      <xdr:spPr>
        <a:xfrm>
          <a:off x="8676640" y="17579975"/>
          <a:ext cx="79375" cy="977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79375</xdr:colOff>
      <xdr:row>30</xdr:row>
      <xdr:rowOff>770255</xdr:rowOff>
    </xdr:to>
    <xdr:sp>
      <xdr:nvSpPr>
        <xdr:cNvPr id="11" name="Text Box 9540"/>
        <xdr:cNvSpPr txBox="1"/>
      </xdr:nvSpPr>
      <xdr:spPr>
        <a:xfrm>
          <a:off x="8676640" y="20437475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79375</xdr:colOff>
      <xdr:row>30</xdr:row>
      <xdr:rowOff>770255</xdr:rowOff>
    </xdr:to>
    <xdr:sp>
      <xdr:nvSpPr>
        <xdr:cNvPr id="12" name="Text Box 9540"/>
        <xdr:cNvSpPr txBox="1"/>
      </xdr:nvSpPr>
      <xdr:spPr>
        <a:xfrm>
          <a:off x="8676640" y="20437475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79375</xdr:colOff>
      <xdr:row>30</xdr:row>
      <xdr:rowOff>770255</xdr:rowOff>
    </xdr:to>
    <xdr:sp>
      <xdr:nvSpPr>
        <xdr:cNvPr id="13" name="Text Box 9540"/>
        <xdr:cNvSpPr txBox="1"/>
      </xdr:nvSpPr>
      <xdr:spPr>
        <a:xfrm>
          <a:off x="8676640" y="20437475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79375</xdr:colOff>
      <xdr:row>30</xdr:row>
      <xdr:rowOff>770255</xdr:rowOff>
    </xdr:to>
    <xdr:sp>
      <xdr:nvSpPr>
        <xdr:cNvPr id="14" name="Text Box 9540"/>
        <xdr:cNvSpPr txBox="1"/>
      </xdr:nvSpPr>
      <xdr:spPr>
        <a:xfrm>
          <a:off x="8676640" y="20437475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--2021&#24180;&#27931;&#28006;&#21439;&#28041;&#20892;&#36164;&#37329;&#32479;&#31609;&#25972;&#21512;&#23454;&#26045;&#26041;&#26696;&#39033;&#30446;&#27719;&#24635;&#34920;(12.23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"/>
      <sheetName val="资金来源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"/>
  <sheetViews>
    <sheetView tabSelected="1" zoomScale="90" zoomScaleNormal="90" workbookViewId="0">
      <pane xSplit="2" ySplit="6" topLeftCell="C7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3.5"/>
  <cols>
    <col min="1" max="1" width="5" style="61" customWidth="1"/>
    <col min="2" max="2" width="16.475" style="62" customWidth="1"/>
    <col min="3" max="3" width="23.2166666666667" style="62" customWidth="1"/>
    <col min="4" max="4" width="15.4666666666667" style="62" customWidth="1"/>
    <col min="5" max="5" width="9" style="62" customWidth="1"/>
    <col min="6" max="6" width="45.6333333333333" style="63" customWidth="1"/>
    <col min="7" max="9" width="5.63333333333333" style="62" customWidth="1"/>
    <col min="10" max="10" width="3.96666666666667" style="62" customWidth="1"/>
    <col min="11" max="11" width="19.4333333333333" style="63" customWidth="1"/>
    <col min="12" max="12" width="8.33333333333333" style="64" customWidth="1"/>
    <col min="13" max="13" width="10.225" style="64" customWidth="1"/>
    <col min="14" max="14" width="7.225" style="64" customWidth="1"/>
    <col min="15" max="16" width="4.775" style="64" customWidth="1"/>
    <col min="17" max="17" width="11.1333333333333" style="62" customWidth="1"/>
    <col min="18" max="16384" width="9" style="56"/>
  </cols>
  <sheetData>
    <row r="1" s="56" customFormat="1" spans="2:17">
      <c r="B1" s="62"/>
      <c r="C1" s="62"/>
      <c r="D1" s="62"/>
      <c r="E1" s="62"/>
      <c r="F1" s="63"/>
      <c r="G1" s="62"/>
      <c r="H1" s="62"/>
      <c r="I1" s="62"/>
      <c r="J1" s="62"/>
      <c r="K1" s="63"/>
      <c r="L1" s="64"/>
      <c r="M1" s="64"/>
      <c r="N1" s="64"/>
      <c r="O1" s="64"/>
      <c r="P1" s="64"/>
      <c r="Q1" s="62"/>
    </row>
    <row r="2" s="57" customFormat="1" ht="28.5" spans="1:17">
      <c r="A2" s="65" t="s">
        <v>0</v>
      </c>
      <c r="B2" s="65"/>
      <c r="C2" s="65"/>
      <c r="D2" s="65"/>
      <c r="E2" s="65"/>
      <c r="F2" s="66"/>
      <c r="G2" s="65"/>
      <c r="H2" s="65"/>
      <c r="I2" s="65"/>
      <c r="J2" s="65"/>
      <c r="K2" s="65"/>
      <c r="L2" s="80"/>
      <c r="M2" s="80"/>
      <c r="N2" s="80"/>
      <c r="O2" s="80"/>
      <c r="P2" s="80"/>
      <c r="Q2" s="65"/>
    </row>
    <row r="3" s="58" customFormat="1" ht="24" customHeight="1" spans="2:17">
      <c r="B3" s="67" t="s">
        <v>1</v>
      </c>
      <c r="C3" s="67"/>
      <c r="D3" s="67"/>
      <c r="E3" s="68"/>
      <c r="F3" s="69"/>
      <c r="G3" s="67" t="s">
        <v>2</v>
      </c>
      <c r="H3" s="67"/>
      <c r="I3" s="67"/>
      <c r="J3" s="67"/>
      <c r="K3" s="67"/>
      <c r="L3" s="81"/>
      <c r="M3" s="82" t="s">
        <v>3</v>
      </c>
      <c r="N3" s="82" t="s">
        <v>4</v>
      </c>
      <c r="O3" s="82"/>
      <c r="P3" s="82"/>
      <c r="Q3" s="87"/>
    </row>
    <row r="4" s="56" customFormat="1" ht="20" customHeight="1" spans="1:17">
      <c r="A4" s="70" t="s">
        <v>5</v>
      </c>
      <c r="B4" s="70" t="s">
        <v>6</v>
      </c>
      <c r="C4" s="70" t="s">
        <v>7</v>
      </c>
      <c r="D4" s="70" t="s">
        <v>8</v>
      </c>
      <c r="E4" s="70" t="s">
        <v>9</v>
      </c>
      <c r="F4" s="70" t="s">
        <v>10</v>
      </c>
      <c r="G4" s="70" t="s">
        <v>11</v>
      </c>
      <c r="H4" s="70"/>
      <c r="I4" s="70"/>
      <c r="J4" s="70" t="s">
        <v>12</v>
      </c>
      <c r="K4" s="70" t="s">
        <v>13</v>
      </c>
      <c r="L4" s="83" t="s">
        <v>14</v>
      </c>
      <c r="M4" s="83"/>
      <c r="N4" s="83"/>
      <c r="O4" s="83"/>
      <c r="P4" s="83"/>
      <c r="Q4" s="70" t="s">
        <v>15</v>
      </c>
    </row>
    <row r="5" s="56" customFormat="1" ht="48" spans="1:17">
      <c r="A5" s="70"/>
      <c r="B5" s="70"/>
      <c r="C5" s="70"/>
      <c r="D5" s="70"/>
      <c r="E5" s="70"/>
      <c r="F5" s="70"/>
      <c r="G5" s="70" t="s">
        <v>16</v>
      </c>
      <c r="H5" s="70" t="s">
        <v>17</v>
      </c>
      <c r="I5" s="70" t="s">
        <v>18</v>
      </c>
      <c r="J5" s="70"/>
      <c r="K5" s="70"/>
      <c r="L5" s="83" t="s">
        <v>19</v>
      </c>
      <c r="M5" s="83" t="s">
        <v>20</v>
      </c>
      <c r="N5" s="83" t="s">
        <v>21</v>
      </c>
      <c r="O5" s="83" t="s">
        <v>22</v>
      </c>
      <c r="P5" s="83" t="s">
        <v>23</v>
      </c>
      <c r="Q5" s="70"/>
    </row>
    <row r="6" s="59" customFormat="1" ht="32" customHeight="1" spans="1:17">
      <c r="A6" s="70" t="s">
        <v>24</v>
      </c>
      <c r="B6" s="70"/>
      <c r="C6" s="70"/>
      <c r="D6" s="70"/>
      <c r="E6" s="70"/>
      <c r="F6" s="71"/>
      <c r="G6" s="70"/>
      <c r="H6" s="70"/>
      <c r="I6" s="70"/>
      <c r="J6" s="70"/>
      <c r="K6" s="71"/>
      <c r="L6" s="83">
        <f>SUBTOTAL(109,L7:L45)</f>
        <v>47523.3</v>
      </c>
      <c r="M6" s="83">
        <f>SUBTOTAL(109,M7:M45)</f>
        <v>45968.8</v>
      </c>
      <c r="N6" s="83">
        <f>SUBTOTAL(109,N7:N45)</f>
        <v>1554.5</v>
      </c>
      <c r="O6" s="83">
        <f>SUBTOTAL(109,O7:O45)</f>
        <v>0</v>
      </c>
      <c r="P6" s="83">
        <f>SUBTOTAL(109,P7:P45)</f>
        <v>0</v>
      </c>
      <c r="Q6" s="88"/>
    </row>
    <row r="7" s="56" customFormat="1" ht="112.5" spans="1:17">
      <c r="A7" s="72">
        <v>1</v>
      </c>
      <c r="B7" s="45" t="s">
        <v>25</v>
      </c>
      <c r="C7" s="45" t="s">
        <v>26</v>
      </c>
      <c r="D7" s="73">
        <v>44713</v>
      </c>
      <c r="E7" s="45" t="s">
        <v>27</v>
      </c>
      <c r="F7" s="46" t="s">
        <v>28</v>
      </c>
      <c r="G7" s="74"/>
      <c r="H7" s="74" t="s">
        <v>29</v>
      </c>
      <c r="I7" s="74"/>
      <c r="J7" s="74" t="s">
        <v>30</v>
      </c>
      <c r="K7" s="84" t="s">
        <v>31</v>
      </c>
      <c r="L7" s="85">
        <f>SUM(M7:P7)</f>
        <v>2000</v>
      </c>
      <c r="M7" s="85">
        <v>2000</v>
      </c>
      <c r="N7" s="85"/>
      <c r="O7" s="85"/>
      <c r="P7" s="85"/>
      <c r="Q7" s="89">
        <v>44835</v>
      </c>
    </row>
    <row r="8" s="56" customFormat="1" ht="75" spans="1:17">
      <c r="A8" s="72">
        <v>2</v>
      </c>
      <c r="B8" s="45" t="s">
        <v>32</v>
      </c>
      <c r="C8" s="45" t="s">
        <v>33</v>
      </c>
      <c r="D8" s="73">
        <v>44774</v>
      </c>
      <c r="E8" s="45" t="s">
        <v>34</v>
      </c>
      <c r="F8" s="46" t="s">
        <v>35</v>
      </c>
      <c r="G8" s="74" t="s">
        <v>29</v>
      </c>
      <c r="H8" s="74"/>
      <c r="I8" s="74"/>
      <c r="J8" s="74" t="s">
        <v>36</v>
      </c>
      <c r="K8" s="84" t="s">
        <v>31</v>
      </c>
      <c r="L8" s="85">
        <f>SUM(M8:P8)</f>
        <v>1045</v>
      </c>
      <c r="M8" s="85">
        <v>1045</v>
      </c>
      <c r="N8" s="85"/>
      <c r="O8" s="85"/>
      <c r="P8" s="85"/>
      <c r="Q8" s="89">
        <v>44835</v>
      </c>
    </row>
    <row r="9" s="56" customFormat="1" ht="93.75" spans="1:17">
      <c r="A9" s="72">
        <v>3</v>
      </c>
      <c r="B9" s="45" t="s">
        <v>37</v>
      </c>
      <c r="C9" s="45" t="s">
        <v>38</v>
      </c>
      <c r="D9" s="73">
        <v>44743</v>
      </c>
      <c r="E9" s="45" t="s">
        <v>39</v>
      </c>
      <c r="F9" s="46" t="s">
        <v>40</v>
      </c>
      <c r="G9" s="74" t="s">
        <v>29</v>
      </c>
      <c r="H9" s="74"/>
      <c r="I9" s="74"/>
      <c r="J9" s="74" t="s">
        <v>41</v>
      </c>
      <c r="K9" s="84" t="s">
        <v>31</v>
      </c>
      <c r="L9" s="85">
        <f>SUM(M9:P9)</f>
        <v>2730</v>
      </c>
      <c r="M9" s="85">
        <v>2730</v>
      </c>
      <c r="N9" s="85"/>
      <c r="O9" s="85"/>
      <c r="P9" s="85"/>
      <c r="Q9" s="89">
        <v>44835</v>
      </c>
    </row>
    <row r="10" s="56" customFormat="1" ht="93.75" spans="1:17">
      <c r="A10" s="72">
        <v>4</v>
      </c>
      <c r="B10" s="45" t="s">
        <v>42</v>
      </c>
      <c r="C10" s="45" t="s">
        <v>43</v>
      </c>
      <c r="D10" s="73">
        <v>44774</v>
      </c>
      <c r="E10" s="45" t="s">
        <v>44</v>
      </c>
      <c r="F10" s="46" t="s">
        <v>45</v>
      </c>
      <c r="G10" s="74"/>
      <c r="H10" s="74" t="s">
        <v>29</v>
      </c>
      <c r="I10" s="74"/>
      <c r="J10" s="74" t="s">
        <v>46</v>
      </c>
      <c r="K10" s="84" t="s">
        <v>31</v>
      </c>
      <c r="L10" s="85">
        <f>SUM(M10:P10)</f>
        <v>1185</v>
      </c>
      <c r="M10" s="85">
        <v>1185</v>
      </c>
      <c r="N10" s="85"/>
      <c r="O10" s="85"/>
      <c r="P10" s="85"/>
      <c r="Q10" s="89">
        <v>44835</v>
      </c>
    </row>
    <row r="11" s="56" customFormat="1" ht="54" spans="1:17">
      <c r="A11" s="75">
        <v>5</v>
      </c>
      <c r="B11" s="74" t="s">
        <v>47</v>
      </c>
      <c r="C11" s="74" t="s">
        <v>48</v>
      </c>
      <c r="D11" s="76">
        <v>44774</v>
      </c>
      <c r="E11" s="74" t="s">
        <v>44</v>
      </c>
      <c r="F11" s="74" t="s">
        <v>49</v>
      </c>
      <c r="G11" s="74"/>
      <c r="H11" s="74" t="s">
        <v>29</v>
      </c>
      <c r="I11" s="74"/>
      <c r="J11" s="74" t="s">
        <v>46</v>
      </c>
      <c r="K11" s="84" t="s">
        <v>31</v>
      </c>
      <c r="L11" s="85">
        <f>SUM(M11:P12)</f>
        <v>2538.06</v>
      </c>
      <c r="M11" s="85">
        <v>1633.06</v>
      </c>
      <c r="N11" s="85"/>
      <c r="O11" s="85"/>
      <c r="P11" s="85"/>
      <c r="Q11" s="90">
        <v>44835</v>
      </c>
    </row>
    <row r="12" s="56" customFormat="1" ht="39" customHeight="1" spans="1:17">
      <c r="A12" s="75"/>
      <c r="B12" s="74"/>
      <c r="C12" s="74"/>
      <c r="D12" s="77"/>
      <c r="E12" s="74"/>
      <c r="F12" s="74"/>
      <c r="G12" s="74"/>
      <c r="H12" s="74"/>
      <c r="I12" s="74"/>
      <c r="J12" s="74"/>
      <c r="K12" s="84" t="s">
        <v>50</v>
      </c>
      <c r="L12" s="85"/>
      <c r="M12" s="85">
        <v>905</v>
      </c>
      <c r="N12" s="85"/>
      <c r="O12" s="85"/>
      <c r="P12" s="85"/>
      <c r="Q12" s="91"/>
    </row>
    <row r="13" s="56" customFormat="1" ht="54" spans="1:17">
      <c r="A13" s="75">
        <v>6</v>
      </c>
      <c r="B13" s="74" t="s">
        <v>51</v>
      </c>
      <c r="C13" s="74" t="s">
        <v>52</v>
      </c>
      <c r="D13" s="76">
        <v>44774</v>
      </c>
      <c r="E13" s="74" t="s">
        <v>44</v>
      </c>
      <c r="F13" s="74" t="s">
        <v>53</v>
      </c>
      <c r="G13" s="74"/>
      <c r="H13" s="74" t="s">
        <v>29</v>
      </c>
      <c r="I13" s="74"/>
      <c r="J13" s="74" t="s">
        <v>46</v>
      </c>
      <c r="K13" s="84" t="s">
        <v>31</v>
      </c>
      <c r="L13" s="85">
        <f>SUM(M13:P14)</f>
        <v>730</v>
      </c>
      <c r="M13" s="85">
        <v>710.5</v>
      </c>
      <c r="N13" s="85"/>
      <c r="O13" s="85"/>
      <c r="P13" s="85"/>
      <c r="Q13" s="90">
        <v>44835</v>
      </c>
    </row>
    <row r="14" s="56" customFormat="1" ht="39" customHeight="1" spans="1:17">
      <c r="A14" s="75"/>
      <c r="B14" s="74"/>
      <c r="C14" s="74"/>
      <c r="D14" s="77"/>
      <c r="E14" s="74"/>
      <c r="F14" s="74"/>
      <c r="G14" s="74"/>
      <c r="H14" s="74"/>
      <c r="I14" s="74"/>
      <c r="J14" s="74"/>
      <c r="K14" s="84" t="s">
        <v>54</v>
      </c>
      <c r="L14" s="85"/>
      <c r="M14" s="85"/>
      <c r="N14" s="85">
        <v>19.5</v>
      </c>
      <c r="O14" s="85"/>
      <c r="P14" s="85"/>
      <c r="Q14" s="91"/>
    </row>
    <row r="15" s="56" customFormat="1" ht="75" spans="1:17">
      <c r="A15" s="72">
        <v>7</v>
      </c>
      <c r="B15" s="45" t="s">
        <v>55</v>
      </c>
      <c r="C15" s="45" t="s">
        <v>56</v>
      </c>
      <c r="D15" s="73">
        <v>44774</v>
      </c>
      <c r="E15" s="45" t="s">
        <v>57</v>
      </c>
      <c r="F15" s="46" t="s">
        <v>58</v>
      </c>
      <c r="G15" s="74" t="s">
        <v>29</v>
      </c>
      <c r="H15" s="74"/>
      <c r="I15" s="74"/>
      <c r="J15" s="74" t="s">
        <v>36</v>
      </c>
      <c r="K15" s="84" t="s">
        <v>59</v>
      </c>
      <c r="L15" s="85">
        <f t="shared" ref="L15:L34" si="0">SUM(M15:P15)</f>
        <v>300</v>
      </c>
      <c r="M15" s="85">
        <v>300</v>
      </c>
      <c r="N15" s="85"/>
      <c r="O15" s="85"/>
      <c r="P15" s="85"/>
      <c r="Q15" s="89">
        <v>44835</v>
      </c>
    </row>
    <row r="16" s="56" customFormat="1" ht="75" spans="1:17">
      <c r="A16" s="72">
        <v>8</v>
      </c>
      <c r="B16" s="45" t="s">
        <v>60</v>
      </c>
      <c r="C16" s="45" t="s">
        <v>61</v>
      </c>
      <c r="D16" s="73">
        <v>44774</v>
      </c>
      <c r="E16" s="45" t="s">
        <v>62</v>
      </c>
      <c r="F16" s="46" t="s">
        <v>63</v>
      </c>
      <c r="G16" s="74" t="s">
        <v>29</v>
      </c>
      <c r="H16" s="74"/>
      <c r="I16" s="74"/>
      <c r="J16" s="74" t="s">
        <v>36</v>
      </c>
      <c r="K16" s="84" t="s">
        <v>59</v>
      </c>
      <c r="L16" s="85">
        <f t="shared" si="0"/>
        <v>574</v>
      </c>
      <c r="M16" s="85">
        <v>574</v>
      </c>
      <c r="N16" s="85"/>
      <c r="O16" s="85"/>
      <c r="P16" s="85"/>
      <c r="Q16" s="89">
        <v>44835</v>
      </c>
    </row>
    <row r="17" s="56" customFormat="1" ht="75" spans="1:17">
      <c r="A17" s="72">
        <v>9</v>
      </c>
      <c r="B17" s="45" t="s">
        <v>64</v>
      </c>
      <c r="C17" s="45" t="s">
        <v>65</v>
      </c>
      <c r="D17" s="73">
        <v>44896</v>
      </c>
      <c r="E17" s="45" t="s">
        <v>66</v>
      </c>
      <c r="F17" s="46" t="s">
        <v>67</v>
      </c>
      <c r="G17" s="74" t="s">
        <v>29</v>
      </c>
      <c r="H17" s="74"/>
      <c r="I17" s="74"/>
      <c r="J17" s="74" t="s">
        <v>41</v>
      </c>
      <c r="K17" s="84" t="s">
        <v>31</v>
      </c>
      <c r="L17" s="85">
        <f t="shared" si="0"/>
        <v>280</v>
      </c>
      <c r="M17" s="85">
        <v>280</v>
      </c>
      <c r="N17" s="85"/>
      <c r="O17" s="85"/>
      <c r="P17" s="85"/>
      <c r="Q17" s="89">
        <v>44835</v>
      </c>
    </row>
    <row r="18" s="56" customFormat="1" ht="75" spans="1:17">
      <c r="A18" s="72">
        <v>10</v>
      </c>
      <c r="B18" s="45" t="s">
        <v>68</v>
      </c>
      <c r="C18" s="45" t="s">
        <v>69</v>
      </c>
      <c r="D18" s="73">
        <v>44805</v>
      </c>
      <c r="E18" s="45" t="s">
        <v>70</v>
      </c>
      <c r="F18" s="46" t="s">
        <v>71</v>
      </c>
      <c r="G18" s="74" t="s">
        <v>29</v>
      </c>
      <c r="H18" s="74"/>
      <c r="I18" s="74"/>
      <c r="J18" s="74" t="s">
        <v>41</v>
      </c>
      <c r="K18" s="84" t="s">
        <v>31</v>
      </c>
      <c r="L18" s="85">
        <f t="shared" si="0"/>
        <v>260</v>
      </c>
      <c r="M18" s="85">
        <v>260</v>
      </c>
      <c r="N18" s="85"/>
      <c r="O18" s="85"/>
      <c r="P18" s="85"/>
      <c r="Q18" s="89">
        <v>44835</v>
      </c>
    </row>
    <row r="19" s="56" customFormat="1" ht="112.5" spans="1:17">
      <c r="A19" s="72">
        <v>11</v>
      </c>
      <c r="B19" s="45" t="s">
        <v>72</v>
      </c>
      <c r="C19" s="45" t="s">
        <v>73</v>
      </c>
      <c r="D19" s="73">
        <v>44713</v>
      </c>
      <c r="E19" s="45" t="s">
        <v>62</v>
      </c>
      <c r="F19" s="46" t="s">
        <v>74</v>
      </c>
      <c r="G19" s="74" t="s">
        <v>29</v>
      </c>
      <c r="H19" s="74"/>
      <c r="I19" s="74"/>
      <c r="J19" s="74" t="s">
        <v>41</v>
      </c>
      <c r="K19" s="84" t="s">
        <v>31</v>
      </c>
      <c r="L19" s="85">
        <f t="shared" si="0"/>
        <v>1950</v>
      </c>
      <c r="M19" s="85">
        <v>1950</v>
      </c>
      <c r="N19" s="85"/>
      <c r="O19" s="85"/>
      <c r="P19" s="85"/>
      <c r="Q19" s="89">
        <v>44835</v>
      </c>
    </row>
    <row r="20" s="56" customFormat="1" ht="75" spans="1:17">
      <c r="A20" s="72">
        <v>12</v>
      </c>
      <c r="B20" s="45" t="s">
        <v>75</v>
      </c>
      <c r="C20" s="45" t="s">
        <v>76</v>
      </c>
      <c r="D20" s="73">
        <v>44805</v>
      </c>
      <c r="E20" s="45" t="s">
        <v>77</v>
      </c>
      <c r="F20" s="46" t="s">
        <v>78</v>
      </c>
      <c r="G20" s="74" t="s">
        <v>29</v>
      </c>
      <c r="H20" s="74"/>
      <c r="I20" s="74"/>
      <c r="J20" s="74" t="s">
        <v>36</v>
      </c>
      <c r="K20" s="84" t="s">
        <v>31</v>
      </c>
      <c r="L20" s="85">
        <f t="shared" si="0"/>
        <v>200</v>
      </c>
      <c r="M20" s="85">
        <v>200</v>
      </c>
      <c r="N20" s="85"/>
      <c r="O20" s="85"/>
      <c r="P20" s="85"/>
      <c r="Q20" s="89">
        <v>44835</v>
      </c>
    </row>
    <row r="21" s="56" customFormat="1" ht="75" spans="1:17">
      <c r="A21" s="72">
        <v>13</v>
      </c>
      <c r="B21" s="45" t="s">
        <v>79</v>
      </c>
      <c r="C21" s="45" t="s">
        <v>76</v>
      </c>
      <c r="D21" s="73">
        <v>44743</v>
      </c>
      <c r="E21" s="45" t="s">
        <v>77</v>
      </c>
      <c r="F21" s="46" t="s">
        <v>80</v>
      </c>
      <c r="G21" s="74" t="s">
        <v>29</v>
      </c>
      <c r="H21" s="74"/>
      <c r="I21" s="74"/>
      <c r="J21" s="74" t="s">
        <v>36</v>
      </c>
      <c r="K21" s="84" t="s">
        <v>59</v>
      </c>
      <c r="L21" s="85">
        <f t="shared" si="0"/>
        <v>360</v>
      </c>
      <c r="M21" s="85">
        <v>360</v>
      </c>
      <c r="N21" s="85"/>
      <c r="O21" s="85"/>
      <c r="P21" s="85"/>
      <c r="Q21" s="89">
        <v>44835</v>
      </c>
    </row>
    <row r="22" s="60" customFormat="1" ht="150" spans="1:18">
      <c r="A22" s="72">
        <v>14</v>
      </c>
      <c r="B22" s="45" t="s">
        <v>81</v>
      </c>
      <c r="C22" s="45" t="s">
        <v>82</v>
      </c>
      <c r="D22" s="73">
        <v>44835</v>
      </c>
      <c r="E22" s="45" t="s">
        <v>83</v>
      </c>
      <c r="F22" s="46" t="s">
        <v>84</v>
      </c>
      <c r="G22" s="74"/>
      <c r="H22" s="74" t="s">
        <v>29</v>
      </c>
      <c r="I22" s="74"/>
      <c r="J22" s="74" t="s">
        <v>30</v>
      </c>
      <c r="K22" s="84" t="s">
        <v>31</v>
      </c>
      <c r="L22" s="85">
        <f t="shared" si="0"/>
        <v>1182</v>
      </c>
      <c r="M22" s="85">
        <v>1182</v>
      </c>
      <c r="N22" s="85"/>
      <c r="O22" s="85"/>
      <c r="P22" s="85"/>
      <c r="Q22" s="89">
        <v>44835</v>
      </c>
      <c r="R22" s="56"/>
    </row>
    <row r="23" s="60" customFormat="1" ht="81" spans="1:18">
      <c r="A23" s="72">
        <v>15</v>
      </c>
      <c r="B23" s="45" t="s">
        <v>85</v>
      </c>
      <c r="C23" s="45" t="s">
        <v>86</v>
      </c>
      <c r="D23" s="73">
        <v>44835</v>
      </c>
      <c r="E23" s="45" t="s">
        <v>83</v>
      </c>
      <c r="F23" s="46" t="s">
        <v>87</v>
      </c>
      <c r="G23" s="74"/>
      <c r="H23" s="74" t="s">
        <v>29</v>
      </c>
      <c r="I23" s="74"/>
      <c r="J23" s="74" t="s">
        <v>30</v>
      </c>
      <c r="K23" s="84" t="s">
        <v>31</v>
      </c>
      <c r="L23" s="85">
        <f t="shared" si="0"/>
        <v>398.95</v>
      </c>
      <c r="M23" s="85">
        <v>398.95</v>
      </c>
      <c r="N23" s="85"/>
      <c r="O23" s="85"/>
      <c r="P23" s="85"/>
      <c r="Q23" s="89">
        <v>44835</v>
      </c>
      <c r="R23" s="56"/>
    </row>
    <row r="24" s="60" customFormat="1" ht="93.75" spans="1:18">
      <c r="A24" s="72">
        <v>16</v>
      </c>
      <c r="B24" s="45" t="s">
        <v>88</v>
      </c>
      <c r="C24" s="45" t="s">
        <v>89</v>
      </c>
      <c r="D24" s="73">
        <v>44835</v>
      </c>
      <c r="E24" s="45" t="s">
        <v>83</v>
      </c>
      <c r="F24" s="46" t="s">
        <v>90</v>
      </c>
      <c r="G24" s="74"/>
      <c r="H24" s="74" t="s">
        <v>29</v>
      </c>
      <c r="I24" s="74"/>
      <c r="J24" s="74" t="s">
        <v>30</v>
      </c>
      <c r="K24" s="84" t="s">
        <v>31</v>
      </c>
      <c r="L24" s="85">
        <f t="shared" si="0"/>
        <v>1500</v>
      </c>
      <c r="M24" s="85">
        <v>1500</v>
      </c>
      <c r="N24" s="85"/>
      <c r="O24" s="85"/>
      <c r="P24" s="85"/>
      <c r="Q24" s="89">
        <v>44835</v>
      </c>
      <c r="R24" s="56"/>
    </row>
    <row r="25" s="56" customFormat="1" ht="93.75" spans="1:17">
      <c r="A25" s="72">
        <v>17</v>
      </c>
      <c r="B25" s="45" t="s">
        <v>91</v>
      </c>
      <c r="C25" s="45" t="s">
        <v>92</v>
      </c>
      <c r="D25" s="73">
        <v>44743</v>
      </c>
      <c r="E25" s="45" t="s">
        <v>83</v>
      </c>
      <c r="F25" s="46" t="s">
        <v>93</v>
      </c>
      <c r="G25" s="74"/>
      <c r="H25" s="74" t="s">
        <v>29</v>
      </c>
      <c r="I25" s="74"/>
      <c r="J25" s="74" t="s">
        <v>30</v>
      </c>
      <c r="K25" s="84" t="s">
        <v>94</v>
      </c>
      <c r="L25" s="85">
        <f t="shared" si="0"/>
        <v>528</v>
      </c>
      <c r="M25" s="85">
        <v>528</v>
      </c>
      <c r="N25" s="85"/>
      <c r="O25" s="85"/>
      <c r="P25" s="85"/>
      <c r="Q25" s="89">
        <v>44835</v>
      </c>
    </row>
    <row r="26" s="56" customFormat="1" ht="93.75" spans="1:17">
      <c r="A26" s="72">
        <v>18</v>
      </c>
      <c r="B26" s="45" t="s">
        <v>95</v>
      </c>
      <c r="C26" s="45" t="s">
        <v>96</v>
      </c>
      <c r="D26" s="73">
        <v>44743</v>
      </c>
      <c r="E26" s="45" t="s">
        <v>83</v>
      </c>
      <c r="F26" s="46" t="s">
        <v>97</v>
      </c>
      <c r="G26" s="74"/>
      <c r="H26" s="74" t="s">
        <v>29</v>
      </c>
      <c r="I26" s="74"/>
      <c r="J26" s="74" t="s">
        <v>30</v>
      </c>
      <c r="K26" s="84" t="s">
        <v>94</v>
      </c>
      <c r="L26" s="85">
        <f t="shared" si="0"/>
        <v>550</v>
      </c>
      <c r="M26" s="85">
        <v>550</v>
      </c>
      <c r="N26" s="85"/>
      <c r="O26" s="85"/>
      <c r="P26" s="85"/>
      <c r="Q26" s="89">
        <v>44835</v>
      </c>
    </row>
    <row r="27" s="56" customFormat="1" ht="56.25" spans="1:17">
      <c r="A27" s="72">
        <v>19</v>
      </c>
      <c r="B27" s="45" t="s">
        <v>98</v>
      </c>
      <c r="C27" s="45" t="s">
        <v>99</v>
      </c>
      <c r="D27" s="73">
        <v>44743</v>
      </c>
      <c r="E27" s="45" t="s">
        <v>100</v>
      </c>
      <c r="F27" s="46" t="s">
        <v>101</v>
      </c>
      <c r="G27" s="74"/>
      <c r="H27" s="74" t="s">
        <v>29</v>
      </c>
      <c r="I27" s="74"/>
      <c r="J27" s="74" t="s">
        <v>102</v>
      </c>
      <c r="K27" s="84" t="s">
        <v>94</v>
      </c>
      <c r="L27" s="85">
        <f t="shared" si="0"/>
        <v>770</v>
      </c>
      <c r="M27" s="85">
        <v>770</v>
      </c>
      <c r="N27" s="85"/>
      <c r="O27" s="85"/>
      <c r="P27" s="85"/>
      <c r="Q27" s="89">
        <v>44835</v>
      </c>
    </row>
    <row r="28" s="56" customFormat="1" ht="75" spans="1:17">
      <c r="A28" s="72">
        <v>20</v>
      </c>
      <c r="B28" s="45" t="s">
        <v>103</v>
      </c>
      <c r="C28" s="45" t="s">
        <v>104</v>
      </c>
      <c r="D28" s="73">
        <v>44713</v>
      </c>
      <c r="E28" s="45" t="s">
        <v>44</v>
      </c>
      <c r="F28" s="46" t="s">
        <v>105</v>
      </c>
      <c r="G28" s="74"/>
      <c r="H28" s="74" t="s">
        <v>29</v>
      </c>
      <c r="I28" s="74"/>
      <c r="J28" s="74" t="s">
        <v>102</v>
      </c>
      <c r="K28" s="84" t="s">
        <v>94</v>
      </c>
      <c r="L28" s="85">
        <f t="shared" si="0"/>
        <v>496</v>
      </c>
      <c r="M28" s="85">
        <v>496</v>
      </c>
      <c r="N28" s="85"/>
      <c r="O28" s="85"/>
      <c r="P28" s="85"/>
      <c r="Q28" s="89">
        <v>44835</v>
      </c>
    </row>
    <row r="29" s="56" customFormat="1" ht="56.25" spans="1:17">
      <c r="A29" s="72">
        <v>21</v>
      </c>
      <c r="B29" s="45" t="s">
        <v>106</v>
      </c>
      <c r="C29" s="45" t="s">
        <v>107</v>
      </c>
      <c r="D29" s="73">
        <v>44774</v>
      </c>
      <c r="E29" s="45" t="s">
        <v>108</v>
      </c>
      <c r="F29" s="46" t="s">
        <v>109</v>
      </c>
      <c r="G29" s="74"/>
      <c r="H29" s="74" t="s">
        <v>29</v>
      </c>
      <c r="I29" s="74"/>
      <c r="J29" s="74" t="s">
        <v>102</v>
      </c>
      <c r="K29" s="84" t="s">
        <v>94</v>
      </c>
      <c r="L29" s="85">
        <f t="shared" si="0"/>
        <v>481</v>
      </c>
      <c r="M29" s="85">
        <v>481</v>
      </c>
      <c r="N29" s="85"/>
      <c r="O29" s="85"/>
      <c r="P29" s="85"/>
      <c r="Q29" s="89">
        <v>44835</v>
      </c>
    </row>
    <row r="30" s="56" customFormat="1" ht="93.75" spans="1:17">
      <c r="A30" s="72">
        <v>22</v>
      </c>
      <c r="B30" s="45" t="s">
        <v>110</v>
      </c>
      <c r="C30" s="45" t="s">
        <v>111</v>
      </c>
      <c r="D30" s="73">
        <v>44743</v>
      </c>
      <c r="E30" s="45" t="s">
        <v>112</v>
      </c>
      <c r="F30" s="46" t="s">
        <v>113</v>
      </c>
      <c r="G30" s="74"/>
      <c r="H30" s="74" t="s">
        <v>29</v>
      </c>
      <c r="I30" s="74"/>
      <c r="J30" s="74" t="s">
        <v>114</v>
      </c>
      <c r="K30" s="84" t="s">
        <v>31</v>
      </c>
      <c r="L30" s="85">
        <f t="shared" si="0"/>
        <v>3600</v>
      </c>
      <c r="M30" s="85">
        <v>3600</v>
      </c>
      <c r="N30" s="85"/>
      <c r="O30" s="85"/>
      <c r="P30" s="85"/>
      <c r="Q30" s="89">
        <v>44835</v>
      </c>
    </row>
    <row r="31" s="56" customFormat="1" ht="93.75" spans="1:17">
      <c r="A31" s="72">
        <v>23</v>
      </c>
      <c r="B31" s="45" t="s">
        <v>115</v>
      </c>
      <c r="C31" s="45" t="s">
        <v>116</v>
      </c>
      <c r="D31" s="73">
        <v>44835</v>
      </c>
      <c r="E31" s="45" t="s">
        <v>117</v>
      </c>
      <c r="F31" s="46" t="s">
        <v>118</v>
      </c>
      <c r="G31" s="74"/>
      <c r="H31" s="74" t="s">
        <v>29</v>
      </c>
      <c r="I31" s="74"/>
      <c r="J31" s="86" t="s">
        <v>119</v>
      </c>
      <c r="K31" s="84" t="s">
        <v>31</v>
      </c>
      <c r="L31" s="85">
        <f t="shared" si="0"/>
        <v>300</v>
      </c>
      <c r="M31" s="85">
        <v>300</v>
      </c>
      <c r="N31" s="85"/>
      <c r="O31" s="85"/>
      <c r="P31" s="85"/>
      <c r="Q31" s="89">
        <v>44835</v>
      </c>
    </row>
    <row r="32" s="56" customFormat="1" ht="131.25" spans="1:17">
      <c r="A32" s="72">
        <v>24</v>
      </c>
      <c r="B32" s="45" t="s">
        <v>120</v>
      </c>
      <c r="C32" s="45" t="s">
        <v>121</v>
      </c>
      <c r="D32" s="73">
        <v>44896</v>
      </c>
      <c r="E32" s="45" t="s">
        <v>66</v>
      </c>
      <c r="F32" s="46" t="s">
        <v>122</v>
      </c>
      <c r="G32" s="74" t="s">
        <v>29</v>
      </c>
      <c r="H32" s="74"/>
      <c r="I32" s="74"/>
      <c r="J32" s="74" t="s">
        <v>41</v>
      </c>
      <c r="K32" s="84" t="s">
        <v>31</v>
      </c>
      <c r="L32" s="85">
        <f t="shared" si="0"/>
        <v>2800</v>
      </c>
      <c r="M32" s="85">
        <v>2800</v>
      </c>
      <c r="N32" s="85"/>
      <c r="O32" s="85"/>
      <c r="P32" s="85"/>
      <c r="Q32" s="89">
        <v>44835</v>
      </c>
    </row>
    <row r="33" s="56" customFormat="1" ht="112.5" spans="1:17">
      <c r="A33" s="72">
        <v>25</v>
      </c>
      <c r="B33" s="45" t="s">
        <v>123</v>
      </c>
      <c r="C33" s="45" t="s">
        <v>124</v>
      </c>
      <c r="D33" s="73">
        <v>44774</v>
      </c>
      <c r="E33" s="45" t="s">
        <v>62</v>
      </c>
      <c r="F33" s="46" t="s">
        <v>125</v>
      </c>
      <c r="G33" s="74" t="s">
        <v>29</v>
      </c>
      <c r="H33" s="74"/>
      <c r="I33" s="74"/>
      <c r="J33" s="74" t="s">
        <v>41</v>
      </c>
      <c r="K33" s="84" t="s">
        <v>31</v>
      </c>
      <c r="L33" s="85">
        <f t="shared" si="0"/>
        <v>3831.28999999999</v>
      </c>
      <c r="M33" s="85">
        <v>3831.28999999999</v>
      </c>
      <c r="N33" s="85"/>
      <c r="O33" s="85"/>
      <c r="P33" s="85"/>
      <c r="Q33" s="89">
        <v>44835</v>
      </c>
    </row>
    <row r="34" s="56" customFormat="1" ht="150" spans="1:17">
      <c r="A34" s="72">
        <v>26</v>
      </c>
      <c r="B34" s="45" t="s">
        <v>126</v>
      </c>
      <c r="C34" s="45" t="s">
        <v>127</v>
      </c>
      <c r="D34" s="73">
        <v>44774</v>
      </c>
      <c r="E34" s="45" t="s">
        <v>128</v>
      </c>
      <c r="F34" s="46" t="s">
        <v>129</v>
      </c>
      <c r="G34" s="74" t="s">
        <v>29</v>
      </c>
      <c r="H34" s="74"/>
      <c r="I34" s="74"/>
      <c r="J34" s="74" t="s">
        <v>41</v>
      </c>
      <c r="K34" s="84" t="s">
        <v>31</v>
      </c>
      <c r="L34" s="85">
        <f t="shared" si="0"/>
        <v>2200</v>
      </c>
      <c r="M34" s="85">
        <v>2200</v>
      </c>
      <c r="N34" s="85"/>
      <c r="O34" s="85"/>
      <c r="P34" s="85"/>
      <c r="Q34" s="89">
        <v>44835</v>
      </c>
    </row>
    <row r="35" s="56" customFormat="1" ht="54" spans="1:17">
      <c r="A35" s="75">
        <v>27</v>
      </c>
      <c r="B35" s="74" t="s">
        <v>130</v>
      </c>
      <c r="C35" s="74" t="s">
        <v>131</v>
      </c>
      <c r="D35" s="76">
        <v>44775</v>
      </c>
      <c r="E35" s="74" t="s">
        <v>132</v>
      </c>
      <c r="F35" s="74" t="s">
        <v>133</v>
      </c>
      <c r="G35" s="74" t="s">
        <v>29</v>
      </c>
      <c r="H35" s="74"/>
      <c r="I35" s="74"/>
      <c r="J35" s="74" t="s">
        <v>41</v>
      </c>
      <c r="K35" s="84" t="s">
        <v>31</v>
      </c>
      <c r="L35" s="85">
        <f>SUM(M35:P36)</f>
        <v>3650</v>
      </c>
      <c r="M35" s="85">
        <v>2627.2</v>
      </c>
      <c r="N35" s="85"/>
      <c r="O35" s="85"/>
      <c r="P35" s="85"/>
      <c r="Q35" s="90">
        <v>44836</v>
      </c>
    </row>
    <row r="36" s="56" customFormat="1" ht="39" customHeight="1" spans="1:17">
      <c r="A36" s="75"/>
      <c r="B36" s="74"/>
      <c r="C36" s="74"/>
      <c r="D36" s="77"/>
      <c r="E36" s="74"/>
      <c r="F36" s="74"/>
      <c r="G36" s="74"/>
      <c r="H36" s="74"/>
      <c r="I36" s="74"/>
      <c r="J36" s="74"/>
      <c r="K36" s="84" t="s">
        <v>134</v>
      </c>
      <c r="L36" s="85"/>
      <c r="M36" s="85">
        <v>1022.8</v>
      </c>
      <c r="N36" s="85"/>
      <c r="O36" s="85"/>
      <c r="P36" s="85"/>
      <c r="Q36" s="91"/>
    </row>
    <row r="37" s="56" customFormat="1" ht="93.75" spans="1:17">
      <c r="A37" s="72">
        <v>28</v>
      </c>
      <c r="B37" s="45" t="s">
        <v>135</v>
      </c>
      <c r="C37" s="45" t="s">
        <v>136</v>
      </c>
      <c r="D37" s="73">
        <v>44774</v>
      </c>
      <c r="E37" s="45" t="s">
        <v>57</v>
      </c>
      <c r="F37" s="46" t="s">
        <v>137</v>
      </c>
      <c r="G37" s="74" t="s">
        <v>29</v>
      </c>
      <c r="H37" s="74"/>
      <c r="I37" s="74"/>
      <c r="J37" s="74" t="s">
        <v>41</v>
      </c>
      <c r="K37" s="84" t="s">
        <v>31</v>
      </c>
      <c r="L37" s="85">
        <f>SUM(M37:P37)</f>
        <v>3480</v>
      </c>
      <c r="M37" s="85">
        <v>3480</v>
      </c>
      <c r="N37" s="85"/>
      <c r="O37" s="85"/>
      <c r="P37" s="85"/>
      <c r="Q37" s="89">
        <v>44835</v>
      </c>
    </row>
    <row r="38" s="56" customFormat="1" ht="112.5" spans="1:17">
      <c r="A38" s="72">
        <v>29</v>
      </c>
      <c r="B38" s="45" t="s">
        <v>138</v>
      </c>
      <c r="C38" s="45" t="s">
        <v>139</v>
      </c>
      <c r="D38" s="73">
        <v>44774</v>
      </c>
      <c r="E38" s="45" t="s">
        <v>140</v>
      </c>
      <c r="F38" s="46" t="s">
        <v>141</v>
      </c>
      <c r="G38" s="74" t="s">
        <v>29</v>
      </c>
      <c r="H38" s="74"/>
      <c r="I38" s="74"/>
      <c r="J38" s="74" t="s">
        <v>41</v>
      </c>
      <c r="K38" s="84" t="s">
        <v>31</v>
      </c>
      <c r="L38" s="85">
        <f>SUM(M38:P38)</f>
        <v>3200</v>
      </c>
      <c r="M38" s="85">
        <v>3200</v>
      </c>
      <c r="N38" s="85"/>
      <c r="O38" s="85"/>
      <c r="P38" s="85"/>
      <c r="Q38" s="89">
        <v>44835</v>
      </c>
    </row>
    <row r="39" s="56" customFormat="1" ht="54" spans="1:17">
      <c r="A39" s="75">
        <v>30</v>
      </c>
      <c r="B39" s="78" t="s">
        <v>142</v>
      </c>
      <c r="C39" s="78" t="s">
        <v>143</v>
      </c>
      <c r="D39" s="76">
        <v>44744</v>
      </c>
      <c r="E39" s="74" t="s">
        <v>112</v>
      </c>
      <c r="F39" s="78" t="s">
        <v>144</v>
      </c>
      <c r="G39" s="74"/>
      <c r="H39" s="74" t="s">
        <v>29</v>
      </c>
      <c r="I39" s="74"/>
      <c r="J39" s="74" t="s">
        <v>114</v>
      </c>
      <c r="K39" s="84" t="s">
        <v>31</v>
      </c>
      <c r="L39" s="85">
        <f>SUM(M39:P40)</f>
        <v>669</v>
      </c>
      <c r="M39" s="85">
        <v>319</v>
      </c>
      <c r="N39" s="85"/>
      <c r="O39" s="85"/>
      <c r="P39" s="85"/>
      <c r="Q39" s="90">
        <v>44836</v>
      </c>
    </row>
    <row r="40" s="56" customFormat="1" ht="39" customHeight="1" spans="1:17">
      <c r="A40" s="75"/>
      <c r="B40" s="79"/>
      <c r="C40" s="79"/>
      <c r="D40" s="77"/>
      <c r="E40" s="74"/>
      <c r="F40" s="79"/>
      <c r="G40" s="74"/>
      <c r="H40" s="74"/>
      <c r="I40" s="74"/>
      <c r="J40" s="74"/>
      <c r="K40" s="84" t="s">
        <v>134</v>
      </c>
      <c r="L40" s="85"/>
      <c r="M40" s="85">
        <v>350</v>
      </c>
      <c r="N40" s="85"/>
      <c r="O40" s="85"/>
      <c r="P40" s="85"/>
      <c r="Q40" s="91"/>
    </row>
    <row r="41" s="56" customFormat="1" ht="112.5" spans="1:17">
      <c r="A41" s="72">
        <v>31</v>
      </c>
      <c r="B41" s="45" t="s">
        <v>145</v>
      </c>
      <c r="C41" s="45" t="s">
        <v>146</v>
      </c>
      <c r="D41" s="73">
        <v>44896</v>
      </c>
      <c r="E41" s="45" t="s">
        <v>147</v>
      </c>
      <c r="F41" s="46" t="s">
        <v>148</v>
      </c>
      <c r="G41" s="74"/>
      <c r="H41" s="74"/>
      <c r="I41" s="74" t="s">
        <v>29</v>
      </c>
      <c r="J41" s="74" t="s">
        <v>36</v>
      </c>
      <c r="K41" s="84" t="s">
        <v>31</v>
      </c>
      <c r="L41" s="85">
        <f>SUM(M41:P41)</f>
        <v>2200</v>
      </c>
      <c r="M41" s="85">
        <v>2200</v>
      </c>
      <c r="N41" s="85"/>
      <c r="O41" s="85"/>
      <c r="P41" s="85"/>
      <c r="Q41" s="89">
        <v>44896</v>
      </c>
    </row>
    <row r="42" s="56" customFormat="1" ht="93.75" spans="1:17">
      <c r="A42" s="72">
        <v>32</v>
      </c>
      <c r="B42" s="45" t="s">
        <v>149</v>
      </c>
      <c r="C42" s="45" t="s">
        <v>150</v>
      </c>
      <c r="D42" s="73">
        <v>44713</v>
      </c>
      <c r="E42" s="45" t="s">
        <v>100</v>
      </c>
      <c r="F42" s="46" t="s">
        <v>151</v>
      </c>
      <c r="G42" s="74"/>
      <c r="H42" s="74" t="s">
        <v>29</v>
      </c>
      <c r="I42" s="74"/>
      <c r="J42" s="74" t="s">
        <v>102</v>
      </c>
      <c r="K42" s="84" t="s">
        <v>152</v>
      </c>
      <c r="L42" s="85">
        <f>SUM(M42:P42)</f>
        <v>535</v>
      </c>
      <c r="M42" s="85"/>
      <c r="N42" s="85">
        <v>535</v>
      </c>
      <c r="O42" s="85"/>
      <c r="P42" s="85"/>
      <c r="Q42" s="89">
        <v>44835</v>
      </c>
    </row>
    <row r="43" s="56" customFormat="1" ht="75" spans="1:17">
      <c r="A43" s="72">
        <v>33</v>
      </c>
      <c r="B43" s="45" t="s">
        <v>153</v>
      </c>
      <c r="C43" s="45" t="s">
        <v>154</v>
      </c>
      <c r="D43" s="73">
        <v>44743</v>
      </c>
      <c r="E43" s="45" t="s">
        <v>77</v>
      </c>
      <c r="F43" s="46" t="s">
        <v>155</v>
      </c>
      <c r="G43" s="74" t="s">
        <v>29</v>
      </c>
      <c r="H43" s="74"/>
      <c r="I43" s="74"/>
      <c r="J43" s="74" t="s">
        <v>36</v>
      </c>
      <c r="K43" s="84" t="s">
        <v>156</v>
      </c>
      <c r="L43" s="85">
        <f>SUM(M43:P43)</f>
        <v>480</v>
      </c>
      <c r="M43" s="85"/>
      <c r="N43" s="85">
        <v>480</v>
      </c>
      <c r="O43" s="85"/>
      <c r="P43" s="85"/>
      <c r="Q43" s="89">
        <v>44835</v>
      </c>
    </row>
    <row r="44" s="56" customFormat="1" ht="93.75" spans="1:17">
      <c r="A44" s="72">
        <v>34</v>
      </c>
      <c r="B44" s="45" t="s">
        <v>157</v>
      </c>
      <c r="C44" s="45" t="s">
        <v>154</v>
      </c>
      <c r="D44" s="73">
        <v>44774</v>
      </c>
      <c r="E44" s="45" t="s">
        <v>100</v>
      </c>
      <c r="F44" s="46" t="s">
        <v>158</v>
      </c>
      <c r="G44" s="74"/>
      <c r="H44" s="74"/>
      <c r="I44" s="74" t="s">
        <v>29</v>
      </c>
      <c r="J44" s="74" t="s">
        <v>102</v>
      </c>
      <c r="K44" s="84" t="s">
        <v>156</v>
      </c>
      <c r="L44" s="85">
        <f>SUM(M44:P44)</f>
        <v>180</v>
      </c>
      <c r="M44" s="85"/>
      <c r="N44" s="85">
        <v>180</v>
      </c>
      <c r="O44" s="85"/>
      <c r="P44" s="85"/>
      <c r="Q44" s="89">
        <v>44835</v>
      </c>
    </row>
    <row r="45" s="56" customFormat="1" ht="81" spans="1:17">
      <c r="A45" s="72">
        <v>35</v>
      </c>
      <c r="B45" s="45" t="s">
        <v>159</v>
      </c>
      <c r="C45" s="45" t="s">
        <v>154</v>
      </c>
      <c r="D45" s="73">
        <v>44743</v>
      </c>
      <c r="E45" s="45" t="s">
        <v>112</v>
      </c>
      <c r="F45" s="46" t="s">
        <v>160</v>
      </c>
      <c r="G45" s="74"/>
      <c r="H45" s="74" t="s">
        <v>29</v>
      </c>
      <c r="I45" s="74"/>
      <c r="J45" s="74" t="s">
        <v>114</v>
      </c>
      <c r="K45" s="84" t="s">
        <v>156</v>
      </c>
      <c r="L45" s="85">
        <f>SUM(M45:P45)</f>
        <v>340</v>
      </c>
      <c r="M45" s="85"/>
      <c r="N45" s="85">
        <v>340</v>
      </c>
      <c r="O45" s="85"/>
      <c r="P45" s="85"/>
      <c r="Q45" s="89">
        <v>44835</v>
      </c>
    </row>
  </sheetData>
  <autoFilter ref="A5:Q45">
    <extLst/>
  </autoFilter>
  <mergeCells count="64">
    <mergeCell ref="A2:Q2"/>
    <mergeCell ref="B3:D3"/>
    <mergeCell ref="G3:K3"/>
    <mergeCell ref="N3:P3"/>
    <mergeCell ref="G4:I4"/>
    <mergeCell ref="L4:P4"/>
    <mergeCell ref="A6:F6"/>
    <mergeCell ref="A4:A5"/>
    <mergeCell ref="A11:A12"/>
    <mergeCell ref="A13:A14"/>
    <mergeCell ref="A35:A36"/>
    <mergeCell ref="A39:A40"/>
    <mergeCell ref="B4:B5"/>
    <mergeCell ref="B11:B12"/>
    <mergeCell ref="B13:B14"/>
    <mergeCell ref="B35:B36"/>
    <mergeCell ref="B39:B40"/>
    <mergeCell ref="C4:C5"/>
    <mergeCell ref="C11:C12"/>
    <mergeCell ref="C13:C14"/>
    <mergeCell ref="C35:C36"/>
    <mergeCell ref="C39:C40"/>
    <mergeCell ref="D4:D5"/>
    <mergeCell ref="D11:D12"/>
    <mergeCell ref="D13:D14"/>
    <mergeCell ref="D35:D36"/>
    <mergeCell ref="D39:D40"/>
    <mergeCell ref="E4:E5"/>
    <mergeCell ref="E11:E12"/>
    <mergeCell ref="E13:E14"/>
    <mergeCell ref="E35:E36"/>
    <mergeCell ref="E39:E40"/>
    <mergeCell ref="F4:F5"/>
    <mergeCell ref="F11:F12"/>
    <mergeCell ref="F13:F14"/>
    <mergeCell ref="F35:F36"/>
    <mergeCell ref="F39:F40"/>
    <mergeCell ref="G11:G12"/>
    <mergeCell ref="G13:G14"/>
    <mergeCell ref="G35:G36"/>
    <mergeCell ref="G39:G40"/>
    <mergeCell ref="H11:H12"/>
    <mergeCell ref="H13:H14"/>
    <mergeCell ref="H35:H36"/>
    <mergeCell ref="H39:H40"/>
    <mergeCell ref="I11:I12"/>
    <mergeCell ref="I13:I14"/>
    <mergeCell ref="I35:I36"/>
    <mergeCell ref="I39:I40"/>
    <mergeCell ref="J4:J5"/>
    <mergeCell ref="J11:J12"/>
    <mergeCell ref="J13:J14"/>
    <mergeCell ref="J35:J36"/>
    <mergeCell ref="J39:J40"/>
    <mergeCell ref="K4:K5"/>
    <mergeCell ref="L11:L12"/>
    <mergeCell ref="L13:L14"/>
    <mergeCell ref="L35:L36"/>
    <mergeCell ref="L39:L40"/>
    <mergeCell ref="Q4:Q5"/>
    <mergeCell ref="Q11:Q12"/>
    <mergeCell ref="Q13:Q14"/>
    <mergeCell ref="Q35:Q36"/>
    <mergeCell ref="Q39:Q40"/>
  </mergeCells>
  <dataValidations count="1">
    <dataValidation type="list" allowBlank="1" showInputMessage="1" showErrorMessage="1" sqref="K6">
      <formula1>INDIRECT(#REF!)</formula1>
    </dataValidation>
  </dataValidations>
  <pageMargins left="0.236111111111111" right="0.156944444444444" top="0.354166666666667" bottom="0.275" header="0.275" footer="0.196527777777778"/>
  <pageSetup paperSize="9" scale="6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4"/>
  <sheetViews>
    <sheetView zoomScale="90" zoomScaleNormal="90" workbookViewId="0">
      <pane xSplit="5" ySplit="4" topLeftCell="H5" activePane="bottomRight" state="frozen"/>
      <selection/>
      <selection pane="topRight"/>
      <selection pane="bottomLeft"/>
      <selection pane="bottomRight" activeCell="A4" sqref="$A4:$XFD4"/>
    </sheetView>
  </sheetViews>
  <sheetFormatPr defaultColWidth="9" defaultRowHeight="13.5"/>
  <cols>
    <col min="1" max="1" width="5.5" style="36" customWidth="1"/>
    <col min="2" max="2" width="29.3" style="2" customWidth="1"/>
    <col min="3" max="3" width="9.66666666666667" style="37" customWidth="1"/>
    <col min="4" max="4" width="11.8916666666667" style="37" customWidth="1"/>
    <col min="5" max="5" width="13.2" style="37" customWidth="1"/>
    <col min="6" max="6" width="26.5333333333333" customWidth="1"/>
    <col min="7" max="7" width="17.775" customWidth="1"/>
    <col min="8" max="8" width="73.55" customWidth="1"/>
    <col min="9" max="9" width="27.75" style="38" customWidth="1"/>
    <col min="10" max="10" width="29.4416666666667" hidden="1" customWidth="1"/>
  </cols>
  <sheetData>
    <row r="1" ht="27" spans="1:9">
      <c r="A1" s="39" t="s">
        <v>161</v>
      </c>
      <c r="B1" s="39"/>
      <c r="C1" s="40"/>
      <c r="D1" s="40"/>
      <c r="E1" s="40"/>
      <c r="F1" s="39"/>
      <c r="G1" s="39"/>
      <c r="H1" s="39"/>
      <c r="I1" s="39"/>
    </row>
    <row r="2" s="8" customFormat="1" ht="21" customHeight="1" spans="1:9">
      <c r="A2" s="11" t="s">
        <v>162</v>
      </c>
      <c r="B2" s="5" t="s">
        <v>163</v>
      </c>
      <c r="C2" s="41" t="s">
        <v>164</v>
      </c>
      <c r="D2" s="41" t="s">
        <v>165</v>
      </c>
      <c r="E2" s="41" t="s">
        <v>166</v>
      </c>
      <c r="F2" s="11" t="s">
        <v>167</v>
      </c>
      <c r="G2" s="11"/>
      <c r="H2" s="11"/>
      <c r="I2" s="5"/>
    </row>
    <row r="3" s="8" customFormat="1" ht="21" customHeight="1" spans="1:9">
      <c r="A3" s="11"/>
      <c r="B3" s="5"/>
      <c r="C3" s="41"/>
      <c r="D3" s="41"/>
      <c r="E3" s="41"/>
      <c r="F3" s="11" t="s">
        <v>6</v>
      </c>
      <c r="G3" s="11" t="s">
        <v>168</v>
      </c>
      <c r="H3" s="11" t="s">
        <v>10</v>
      </c>
      <c r="I3" s="5" t="s">
        <v>9</v>
      </c>
    </row>
    <row r="4" s="8" customFormat="1" ht="32" hidden="1" customHeight="1" spans="1:9">
      <c r="A4" s="11"/>
      <c r="B4" s="5" t="s">
        <v>169</v>
      </c>
      <c r="C4" s="41" t="s">
        <v>170</v>
      </c>
      <c r="D4" s="41" t="s">
        <v>171</v>
      </c>
      <c r="E4" s="41" t="s">
        <v>172</v>
      </c>
      <c r="F4" s="11" t="s">
        <v>173</v>
      </c>
      <c r="G4" s="11" t="s">
        <v>174</v>
      </c>
      <c r="H4" s="11" t="s">
        <v>175</v>
      </c>
      <c r="I4" s="5" t="s">
        <v>176</v>
      </c>
    </row>
    <row r="5" s="8" customFormat="1" ht="40.5" spans="1:10">
      <c r="A5" s="42">
        <v>1</v>
      </c>
      <c r="B5" s="10" t="s">
        <v>31</v>
      </c>
      <c r="C5" s="43">
        <v>45417</v>
      </c>
      <c r="D5" s="43">
        <v>1726</v>
      </c>
      <c r="E5" s="43">
        <f>C5-D5</f>
        <v>43691</v>
      </c>
      <c r="F5" s="11"/>
      <c r="G5" s="11"/>
      <c r="H5" s="11"/>
      <c r="I5" s="11"/>
      <c r="J5" s="52"/>
    </row>
    <row r="6" s="8" customFormat="1" ht="75" spans="1:10">
      <c r="A6" s="42"/>
      <c r="B6" s="10"/>
      <c r="C6" s="43"/>
      <c r="D6" s="43"/>
      <c r="E6" s="44">
        <v>2000</v>
      </c>
      <c r="F6" s="45" t="s">
        <v>25</v>
      </c>
      <c r="G6" s="45" t="s">
        <v>177</v>
      </c>
      <c r="H6" s="46" t="s">
        <v>28</v>
      </c>
      <c r="I6" s="45" t="s">
        <v>27</v>
      </c>
      <c r="J6" s="52"/>
    </row>
    <row r="7" s="8" customFormat="1" ht="56" customHeight="1" spans="1:10">
      <c r="A7" s="11"/>
      <c r="B7" s="5"/>
      <c r="C7" s="41"/>
      <c r="D7" s="41"/>
      <c r="E7" s="44">
        <v>1045</v>
      </c>
      <c r="F7" s="45" t="s">
        <v>32</v>
      </c>
      <c r="G7" s="45" t="s">
        <v>178</v>
      </c>
      <c r="H7" s="46" t="s">
        <v>35</v>
      </c>
      <c r="I7" s="45" t="s">
        <v>34</v>
      </c>
      <c r="J7" s="52"/>
    </row>
    <row r="8" s="8" customFormat="1" ht="56.25" spans="1:10">
      <c r="A8" s="11"/>
      <c r="B8" s="5"/>
      <c r="C8" s="41"/>
      <c r="D8" s="41"/>
      <c r="E8" s="44">
        <v>2730</v>
      </c>
      <c r="F8" s="45" t="s">
        <v>37</v>
      </c>
      <c r="G8" s="45" t="s">
        <v>179</v>
      </c>
      <c r="H8" s="46" t="s">
        <v>40</v>
      </c>
      <c r="I8" s="45" t="s">
        <v>39</v>
      </c>
      <c r="J8" s="52"/>
    </row>
    <row r="9" s="8" customFormat="1" ht="56.25" spans="1:10">
      <c r="A9" s="11"/>
      <c r="B9" s="5"/>
      <c r="C9" s="41"/>
      <c r="D9" s="41"/>
      <c r="E9" s="44">
        <v>1185</v>
      </c>
      <c r="F9" s="45" t="s">
        <v>42</v>
      </c>
      <c r="G9" s="45" t="s">
        <v>180</v>
      </c>
      <c r="H9" s="46" t="s">
        <v>45</v>
      </c>
      <c r="I9" s="45" t="s">
        <v>44</v>
      </c>
      <c r="J9" s="52"/>
    </row>
    <row r="10" s="8" customFormat="1" ht="93.75" spans="1:10">
      <c r="A10" s="11"/>
      <c r="B10" s="5"/>
      <c r="C10" s="41"/>
      <c r="D10" s="41"/>
      <c r="E10" s="44">
        <v>1633.06</v>
      </c>
      <c r="F10" s="45" t="s">
        <v>47</v>
      </c>
      <c r="G10" s="45" t="s">
        <v>181</v>
      </c>
      <c r="H10" s="46" t="s">
        <v>49</v>
      </c>
      <c r="I10" s="45" t="s">
        <v>44</v>
      </c>
      <c r="J10" s="52"/>
    </row>
    <row r="11" s="8" customFormat="1" ht="75" spans="1:10">
      <c r="A11" s="11"/>
      <c r="B11" s="5"/>
      <c r="C11" s="41"/>
      <c r="D11" s="41"/>
      <c r="E11" s="44">
        <v>710.5</v>
      </c>
      <c r="F11" s="45" t="s">
        <v>51</v>
      </c>
      <c r="G11" s="45" t="s">
        <v>182</v>
      </c>
      <c r="H11" s="46" t="s">
        <v>53</v>
      </c>
      <c r="I11" s="45" t="s">
        <v>44</v>
      </c>
      <c r="J11" s="52"/>
    </row>
    <row r="12" s="8" customFormat="1" ht="37.5" spans="1:10">
      <c r="A12" s="11"/>
      <c r="B12" s="5"/>
      <c r="C12" s="41"/>
      <c r="D12" s="41"/>
      <c r="E12" s="44">
        <v>300</v>
      </c>
      <c r="F12" s="45" t="s">
        <v>55</v>
      </c>
      <c r="G12" s="45" t="s">
        <v>183</v>
      </c>
      <c r="H12" s="46" t="s">
        <v>58</v>
      </c>
      <c r="I12" s="45" t="s">
        <v>57</v>
      </c>
      <c r="J12" s="52"/>
    </row>
    <row r="13" s="8" customFormat="1" ht="56.25" spans="1:10">
      <c r="A13" s="11"/>
      <c r="B13" s="5"/>
      <c r="C13" s="41"/>
      <c r="D13" s="41"/>
      <c r="E13" s="44">
        <v>574</v>
      </c>
      <c r="F13" s="45" t="s">
        <v>60</v>
      </c>
      <c r="G13" s="45" t="s">
        <v>184</v>
      </c>
      <c r="H13" s="46" t="s">
        <v>63</v>
      </c>
      <c r="I13" s="45" t="s">
        <v>62</v>
      </c>
      <c r="J13" s="52"/>
    </row>
    <row r="14" s="8" customFormat="1" ht="56.25" spans="1:10">
      <c r="A14" s="11"/>
      <c r="B14" s="5"/>
      <c r="C14" s="41"/>
      <c r="D14" s="41"/>
      <c r="E14" s="44">
        <v>280</v>
      </c>
      <c r="F14" s="45" t="s">
        <v>64</v>
      </c>
      <c r="G14" s="45" t="s">
        <v>185</v>
      </c>
      <c r="H14" s="46" t="s">
        <v>67</v>
      </c>
      <c r="I14" s="45" t="s">
        <v>66</v>
      </c>
      <c r="J14" s="52"/>
    </row>
    <row r="15" s="8" customFormat="1" ht="56.25" spans="1:10">
      <c r="A15" s="11"/>
      <c r="B15" s="5"/>
      <c r="C15" s="41"/>
      <c r="D15" s="41"/>
      <c r="E15" s="44">
        <v>260</v>
      </c>
      <c r="F15" s="45" t="s">
        <v>68</v>
      </c>
      <c r="G15" s="45" t="s">
        <v>186</v>
      </c>
      <c r="H15" s="46" t="s">
        <v>71</v>
      </c>
      <c r="I15" s="45" t="s">
        <v>70</v>
      </c>
      <c r="J15" s="52"/>
    </row>
    <row r="16" s="8" customFormat="1" ht="75" spans="1:10">
      <c r="A16" s="11"/>
      <c r="B16" s="5"/>
      <c r="C16" s="41"/>
      <c r="D16" s="41"/>
      <c r="E16" s="44">
        <v>1950</v>
      </c>
      <c r="F16" s="45" t="s">
        <v>72</v>
      </c>
      <c r="G16" s="45" t="s">
        <v>187</v>
      </c>
      <c r="H16" s="46" t="s">
        <v>74</v>
      </c>
      <c r="I16" s="45" t="s">
        <v>62</v>
      </c>
      <c r="J16" s="52"/>
    </row>
    <row r="17" s="8" customFormat="1" ht="37.5" spans="1:10">
      <c r="A17" s="11"/>
      <c r="B17" s="5"/>
      <c r="C17" s="41"/>
      <c r="D17" s="41"/>
      <c r="E17" s="44">
        <v>200</v>
      </c>
      <c r="F17" s="45" t="s">
        <v>75</v>
      </c>
      <c r="G17" s="45" t="s">
        <v>188</v>
      </c>
      <c r="H17" s="46" t="s">
        <v>78</v>
      </c>
      <c r="I17" s="45" t="s">
        <v>77</v>
      </c>
      <c r="J17" s="52"/>
    </row>
    <row r="18" s="8" customFormat="1" ht="56.25" spans="1:10">
      <c r="A18" s="11"/>
      <c r="B18" s="5"/>
      <c r="C18" s="41"/>
      <c r="D18" s="41"/>
      <c r="E18" s="44">
        <v>360</v>
      </c>
      <c r="F18" s="45" t="s">
        <v>79</v>
      </c>
      <c r="G18" s="45" t="s">
        <v>189</v>
      </c>
      <c r="H18" s="46" t="s">
        <v>80</v>
      </c>
      <c r="I18" s="45" t="s">
        <v>77</v>
      </c>
      <c r="J18" s="52"/>
    </row>
    <row r="19" s="8" customFormat="1" ht="93.75" spans="1:10">
      <c r="A19" s="11"/>
      <c r="B19" s="5"/>
      <c r="C19" s="41"/>
      <c r="D19" s="41"/>
      <c r="E19" s="44">
        <v>1182</v>
      </c>
      <c r="F19" s="45" t="s">
        <v>81</v>
      </c>
      <c r="G19" s="45" t="s">
        <v>190</v>
      </c>
      <c r="H19" s="46" t="s">
        <v>84</v>
      </c>
      <c r="I19" s="45" t="s">
        <v>83</v>
      </c>
      <c r="J19" s="52"/>
    </row>
    <row r="20" s="8" customFormat="1" ht="56.25" spans="1:10">
      <c r="A20" s="11"/>
      <c r="B20" s="5"/>
      <c r="C20" s="41"/>
      <c r="D20" s="41"/>
      <c r="E20" s="44">
        <v>398.95</v>
      </c>
      <c r="F20" s="45" t="s">
        <v>85</v>
      </c>
      <c r="G20" s="45" t="s">
        <v>191</v>
      </c>
      <c r="H20" s="46" t="s">
        <v>87</v>
      </c>
      <c r="I20" s="45" t="s">
        <v>83</v>
      </c>
      <c r="J20" s="52"/>
    </row>
    <row r="21" s="8" customFormat="1" ht="56.25" spans="1:10">
      <c r="A21" s="11"/>
      <c r="B21" s="5"/>
      <c r="C21" s="41"/>
      <c r="D21" s="41"/>
      <c r="E21" s="44">
        <v>1500</v>
      </c>
      <c r="F21" s="45" t="s">
        <v>88</v>
      </c>
      <c r="G21" s="45" t="s">
        <v>192</v>
      </c>
      <c r="H21" s="46" t="s">
        <v>90</v>
      </c>
      <c r="I21" s="45" t="s">
        <v>83</v>
      </c>
      <c r="J21" s="52"/>
    </row>
    <row r="22" s="8" customFormat="1" ht="56.25" spans="1:10">
      <c r="A22" s="11"/>
      <c r="B22" s="5"/>
      <c r="C22" s="41"/>
      <c r="D22" s="41"/>
      <c r="E22" s="44">
        <v>528</v>
      </c>
      <c r="F22" s="45" t="s">
        <v>91</v>
      </c>
      <c r="G22" s="45" t="s">
        <v>193</v>
      </c>
      <c r="H22" s="46" t="s">
        <v>93</v>
      </c>
      <c r="I22" s="45" t="s">
        <v>83</v>
      </c>
      <c r="J22" s="52"/>
    </row>
    <row r="23" s="8" customFormat="1" ht="56.25" spans="1:10">
      <c r="A23" s="11"/>
      <c r="B23" s="5"/>
      <c r="C23" s="41"/>
      <c r="D23" s="41"/>
      <c r="E23" s="44">
        <v>550</v>
      </c>
      <c r="F23" s="45" t="s">
        <v>95</v>
      </c>
      <c r="G23" s="45" t="s">
        <v>194</v>
      </c>
      <c r="H23" s="46" t="s">
        <v>97</v>
      </c>
      <c r="I23" s="45" t="s">
        <v>83</v>
      </c>
      <c r="J23" s="52"/>
    </row>
    <row r="24" s="8" customFormat="1" ht="37.5" spans="1:10">
      <c r="A24" s="11"/>
      <c r="B24" s="5"/>
      <c r="C24" s="41"/>
      <c r="D24" s="41"/>
      <c r="E24" s="44">
        <v>770</v>
      </c>
      <c r="F24" s="45" t="s">
        <v>98</v>
      </c>
      <c r="G24" s="45" t="s">
        <v>195</v>
      </c>
      <c r="H24" s="46" t="s">
        <v>101</v>
      </c>
      <c r="I24" s="45" t="s">
        <v>100</v>
      </c>
      <c r="J24" s="52"/>
    </row>
    <row r="25" s="8" customFormat="1" ht="56.25" spans="1:10">
      <c r="A25" s="11"/>
      <c r="B25" s="5"/>
      <c r="C25" s="41"/>
      <c r="D25" s="41"/>
      <c r="E25" s="44">
        <v>496</v>
      </c>
      <c r="F25" s="45" t="s">
        <v>103</v>
      </c>
      <c r="G25" s="45" t="s">
        <v>196</v>
      </c>
      <c r="H25" s="46" t="s">
        <v>105</v>
      </c>
      <c r="I25" s="45" t="s">
        <v>44</v>
      </c>
      <c r="J25" s="52"/>
    </row>
    <row r="26" s="8" customFormat="1" ht="37.5" spans="1:10">
      <c r="A26" s="11"/>
      <c r="B26" s="5"/>
      <c r="C26" s="41"/>
      <c r="D26" s="41"/>
      <c r="E26" s="44">
        <v>481</v>
      </c>
      <c r="F26" s="45" t="s">
        <v>106</v>
      </c>
      <c r="G26" s="45" t="s">
        <v>197</v>
      </c>
      <c r="H26" s="46" t="s">
        <v>109</v>
      </c>
      <c r="I26" s="45" t="s">
        <v>108</v>
      </c>
      <c r="J26" s="52"/>
    </row>
    <row r="27" s="8" customFormat="1" ht="37.5" spans="1:10">
      <c r="A27" s="11"/>
      <c r="B27" s="5"/>
      <c r="C27" s="41"/>
      <c r="D27" s="41"/>
      <c r="E27" s="44">
        <v>3600</v>
      </c>
      <c r="F27" s="45" t="s">
        <v>110</v>
      </c>
      <c r="G27" s="45" t="s">
        <v>198</v>
      </c>
      <c r="H27" s="46" t="s">
        <v>113</v>
      </c>
      <c r="I27" s="45" t="s">
        <v>112</v>
      </c>
      <c r="J27" s="52"/>
    </row>
    <row r="28" s="8" customFormat="1" ht="56.25" spans="1:10">
      <c r="A28" s="11"/>
      <c r="B28" s="5"/>
      <c r="C28" s="41"/>
      <c r="D28" s="41"/>
      <c r="E28" s="44">
        <v>300</v>
      </c>
      <c r="F28" s="45" t="s">
        <v>115</v>
      </c>
      <c r="G28" s="45" t="s">
        <v>199</v>
      </c>
      <c r="H28" s="46" t="s">
        <v>118</v>
      </c>
      <c r="I28" s="45" t="s">
        <v>117</v>
      </c>
      <c r="J28" s="52"/>
    </row>
    <row r="29" s="8" customFormat="1" ht="93.75" spans="1:10">
      <c r="A29" s="11"/>
      <c r="B29" s="5"/>
      <c r="C29" s="41"/>
      <c r="D29" s="41"/>
      <c r="E29" s="44">
        <v>2800</v>
      </c>
      <c r="F29" s="45" t="s">
        <v>120</v>
      </c>
      <c r="G29" s="45" t="s">
        <v>200</v>
      </c>
      <c r="H29" s="46" t="s">
        <v>122</v>
      </c>
      <c r="I29" s="45" t="s">
        <v>66</v>
      </c>
      <c r="J29" s="52"/>
    </row>
    <row r="30" s="8" customFormat="1" ht="75" spans="1:10">
      <c r="A30" s="11"/>
      <c r="B30" s="5"/>
      <c r="C30" s="41"/>
      <c r="D30" s="41"/>
      <c r="E30" s="44">
        <v>3831.28999999999</v>
      </c>
      <c r="F30" s="45" t="s">
        <v>123</v>
      </c>
      <c r="G30" s="45" t="s">
        <v>201</v>
      </c>
      <c r="H30" s="46" t="s">
        <v>125</v>
      </c>
      <c r="I30" s="45" t="s">
        <v>62</v>
      </c>
      <c r="J30" s="52"/>
    </row>
    <row r="31" s="8" customFormat="1" ht="93.75" spans="1:10">
      <c r="A31" s="11"/>
      <c r="B31" s="5"/>
      <c r="C31" s="41"/>
      <c r="D31" s="41"/>
      <c r="E31" s="44">
        <v>2200</v>
      </c>
      <c r="F31" s="45" t="s">
        <v>126</v>
      </c>
      <c r="G31" s="45" t="s">
        <v>202</v>
      </c>
      <c r="H31" s="46" t="s">
        <v>129</v>
      </c>
      <c r="I31" s="45" t="s">
        <v>128</v>
      </c>
      <c r="J31" s="52"/>
    </row>
    <row r="32" s="8" customFormat="1" ht="75" spans="1:10">
      <c r="A32" s="11"/>
      <c r="B32" s="5"/>
      <c r="C32" s="41"/>
      <c r="D32" s="41"/>
      <c r="E32" s="44">
        <v>2627.2</v>
      </c>
      <c r="F32" s="45" t="s">
        <v>130</v>
      </c>
      <c r="G32" s="45" t="s">
        <v>203</v>
      </c>
      <c r="H32" s="46" t="s">
        <v>133</v>
      </c>
      <c r="I32" s="45" t="s">
        <v>132</v>
      </c>
      <c r="J32" s="52"/>
    </row>
    <row r="33" s="8" customFormat="1" ht="56.25" spans="1:10">
      <c r="A33" s="11"/>
      <c r="B33" s="5"/>
      <c r="C33" s="41"/>
      <c r="D33" s="41"/>
      <c r="E33" s="44">
        <v>3480</v>
      </c>
      <c r="F33" s="45" t="s">
        <v>135</v>
      </c>
      <c r="G33" s="45" t="s">
        <v>204</v>
      </c>
      <c r="H33" s="46" t="s">
        <v>137</v>
      </c>
      <c r="I33" s="45" t="s">
        <v>57</v>
      </c>
      <c r="J33" s="52"/>
    </row>
    <row r="34" s="8" customFormat="1" ht="75" spans="1:10">
      <c r="A34" s="11"/>
      <c r="B34" s="5"/>
      <c r="C34" s="41"/>
      <c r="D34" s="41"/>
      <c r="E34" s="44">
        <v>3200</v>
      </c>
      <c r="F34" s="45" t="s">
        <v>138</v>
      </c>
      <c r="G34" s="45" t="s">
        <v>205</v>
      </c>
      <c r="H34" s="46" t="s">
        <v>141</v>
      </c>
      <c r="I34" s="45" t="s">
        <v>140</v>
      </c>
      <c r="J34" s="52"/>
    </row>
    <row r="35" s="8" customFormat="1" ht="56.25" spans="1:10">
      <c r="A35" s="11"/>
      <c r="B35" s="5"/>
      <c r="C35" s="41"/>
      <c r="D35" s="41"/>
      <c r="E35" s="44">
        <v>319</v>
      </c>
      <c r="F35" s="45" t="s">
        <v>142</v>
      </c>
      <c r="G35" s="45" t="s">
        <v>206</v>
      </c>
      <c r="H35" s="46" t="s">
        <v>144</v>
      </c>
      <c r="I35" s="45" t="s">
        <v>112</v>
      </c>
      <c r="J35" s="52"/>
    </row>
    <row r="36" s="8" customFormat="1" ht="37.5" spans="1:10">
      <c r="A36" s="11"/>
      <c r="B36" s="5"/>
      <c r="C36" s="41"/>
      <c r="D36" s="41"/>
      <c r="E36" s="44">
        <v>2200</v>
      </c>
      <c r="F36" s="45" t="s">
        <v>145</v>
      </c>
      <c r="G36" s="45" t="s">
        <v>207</v>
      </c>
      <c r="H36" s="46" t="s">
        <v>148</v>
      </c>
      <c r="I36" s="45" t="s">
        <v>147</v>
      </c>
      <c r="J36" s="52"/>
    </row>
    <row r="37" s="34" customFormat="1" ht="18.75" spans="1:10">
      <c r="A37" s="42">
        <v>2</v>
      </c>
      <c r="B37" s="10" t="s">
        <v>208</v>
      </c>
      <c r="C37" s="43">
        <v>926</v>
      </c>
      <c r="D37" s="43">
        <v>926</v>
      </c>
      <c r="E37" s="43"/>
      <c r="F37" s="47"/>
      <c r="G37" s="47"/>
      <c r="H37" s="48"/>
      <c r="I37" s="47"/>
      <c r="J37" s="52"/>
    </row>
    <row r="38" s="34" customFormat="1" ht="18.75" spans="1:10">
      <c r="A38" s="42">
        <v>3</v>
      </c>
      <c r="B38" s="10" t="s">
        <v>209</v>
      </c>
      <c r="C38" s="43">
        <v>0</v>
      </c>
      <c r="D38" s="43"/>
      <c r="E38" s="43"/>
      <c r="F38" s="47"/>
      <c r="G38" s="47"/>
      <c r="H38" s="48"/>
      <c r="I38" s="47"/>
      <c r="J38" s="52"/>
    </row>
    <row r="39" s="34" customFormat="1" ht="18.75" spans="1:10">
      <c r="A39" s="42">
        <v>4</v>
      </c>
      <c r="B39" s="10" t="s">
        <v>134</v>
      </c>
      <c r="C39" s="43">
        <v>1372.8</v>
      </c>
      <c r="D39" s="43"/>
      <c r="E39" s="43">
        <f>SUM(E40:E41)</f>
        <v>1372.8</v>
      </c>
      <c r="F39" s="47"/>
      <c r="G39" s="47"/>
      <c r="H39" s="48"/>
      <c r="I39" s="47"/>
      <c r="J39" s="52"/>
    </row>
    <row r="40" s="35" customFormat="1" ht="75" spans="1:10">
      <c r="A40" s="49"/>
      <c r="B40" s="50"/>
      <c r="C40" s="44"/>
      <c r="D40" s="44"/>
      <c r="E40" s="44">
        <v>1022.8</v>
      </c>
      <c r="F40" s="45" t="s">
        <v>130</v>
      </c>
      <c r="G40" s="45" t="s">
        <v>203</v>
      </c>
      <c r="H40" s="46" t="s">
        <v>133</v>
      </c>
      <c r="I40" s="45" t="s">
        <v>132</v>
      </c>
      <c r="J40" s="52"/>
    </row>
    <row r="41" s="35" customFormat="1" ht="56.25" spans="1:10">
      <c r="A41" s="49"/>
      <c r="B41" s="50"/>
      <c r="C41" s="44"/>
      <c r="D41" s="44"/>
      <c r="E41" s="44">
        <v>350</v>
      </c>
      <c r="F41" s="45" t="s">
        <v>142</v>
      </c>
      <c r="G41" s="45" t="s">
        <v>206</v>
      </c>
      <c r="H41" s="46" t="s">
        <v>144</v>
      </c>
      <c r="I41" s="45" t="s">
        <v>112</v>
      </c>
      <c r="J41" s="52"/>
    </row>
    <row r="42" s="35" customFormat="1" spans="1:10">
      <c r="A42" s="42">
        <v>5</v>
      </c>
      <c r="B42" s="10" t="s">
        <v>50</v>
      </c>
      <c r="C42" s="43">
        <v>905</v>
      </c>
      <c r="D42" s="43"/>
      <c r="E42" s="43">
        <v>905</v>
      </c>
      <c r="F42" s="49"/>
      <c r="G42" s="49"/>
      <c r="H42" s="49"/>
      <c r="I42" s="49"/>
      <c r="J42" s="52"/>
    </row>
    <row r="43" s="35" customFormat="1" ht="93.75" spans="1:10">
      <c r="A43" s="42"/>
      <c r="B43" s="10"/>
      <c r="C43" s="43"/>
      <c r="D43" s="43"/>
      <c r="E43" s="44">
        <v>905</v>
      </c>
      <c r="F43" s="45" t="s">
        <v>47</v>
      </c>
      <c r="G43" s="45" t="s">
        <v>181</v>
      </c>
      <c r="H43" s="46" t="s">
        <v>49</v>
      </c>
      <c r="I43" s="45" t="s">
        <v>44</v>
      </c>
      <c r="J43" s="52"/>
    </row>
    <row r="44" s="35" customFormat="1" ht="18.75" spans="1:10">
      <c r="A44" s="42">
        <v>6</v>
      </c>
      <c r="B44" s="10" t="s">
        <v>210</v>
      </c>
      <c r="C44" s="43">
        <v>537</v>
      </c>
      <c r="D44" s="43">
        <v>537</v>
      </c>
      <c r="E44" s="44"/>
      <c r="F44" s="45"/>
      <c r="G44" s="45"/>
      <c r="H44" s="46"/>
      <c r="I44" s="45"/>
      <c r="J44" s="52"/>
    </row>
    <row r="45" s="35" customFormat="1" ht="18.75" spans="1:10">
      <c r="A45" s="42">
        <v>7</v>
      </c>
      <c r="B45" s="10" t="s">
        <v>211</v>
      </c>
      <c r="C45" s="43">
        <v>382.28</v>
      </c>
      <c r="D45" s="43">
        <v>382.28</v>
      </c>
      <c r="E45" s="43"/>
      <c r="F45" s="45"/>
      <c r="G45" s="45"/>
      <c r="H45" s="46"/>
      <c r="I45" s="45"/>
      <c r="J45" s="52"/>
    </row>
    <row r="46" s="35" customFormat="1" ht="18.75" spans="1:10">
      <c r="A46" s="42">
        <v>8</v>
      </c>
      <c r="B46" s="10" t="s">
        <v>212</v>
      </c>
      <c r="C46" s="43">
        <v>0</v>
      </c>
      <c r="D46" s="43"/>
      <c r="E46" s="44"/>
      <c r="F46" s="45"/>
      <c r="G46" s="45"/>
      <c r="H46" s="46"/>
      <c r="I46" s="45"/>
      <c r="J46" s="52"/>
    </row>
    <row r="47" s="35" customFormat="1" ht="40.5" spans="1:10">
      <c r="A47" s="42">
        <v>9</v>
      </c>
      <c r="B47" s="10" t="s">
        <v>213</v>
      </c>
      <c r="C47" s="43">
        <v>0</v>
      </c>
      <c r="D47" s="43"/>
      <c r="E47" s="44"/>
      <c r="F47" s="45"/>
      <c r="G47" s="45"/>
      <c r="H47" s="46"/>
      <c r="I47" s="45"/>
      <c r="J47" s="52"/>
    </row>
    <row r="48" s="35" customFormat="1" ht="18.75" spans="1:10">
      <c r="A48" s="42">
        <v>10</v>
      </c>
      <c r="B48" s="10" t="s">
        <v>214</v>
      </c>
      <c r="C48" s="43">
        <v>0</v>
      </c>
      <c r="D48" s="43"/>
      <c r="E48" s="44"/>
      <c r="F48" s="45"/>
      <c r="G48" s="45"/>
      <c r="H48" s="46"/>
      <c r="I48" s="45"/>
      <c r="J48" s="52"/>
    </row>
    <row r="49" s="35" customFormat="1" ht="27" spans="1:10">
      <c r="A49" s="42">
        <v>11</v>
      </c>
      <c r="B49" s="10" t="s">
        <v>215</v>
      </c>
      <c r="C49" s="43">
        <v>0</v>
      </c>
      <c r="D49" s="43"/>
      <c r="E49" s="44"/>
      <c r="F49" s="45"/>
      <c r="G49" s="45"/>
      <c r="H49" s="46"/>
      <c r="I49" s="45"/>
      <c r="J49" s="52"/>
    </row>
    <row r="50" s="35" customFormat="1" ht="18.75" spans="1:10">
      <c r="A50" s="42">
        <v>12</v>
      </c>
      <c r="B50" s="10" t="s">
        <v>216</v>
      </c>
      <c r="C50" s="43">
        <v>729.58</v>
      </c>
      <c r="D50" s="43">
        <v>729.58</v>
      </c>
      <c r="E50" s="44"/>
      <c r="F50" s="45"/>
      <c r="G50" s="45"/>
      <c r="H50" s="46"/>
      <c r="I50" s="45"/>
      <c r="J50" s="52"/>
    </row>
    <row r="51" s="35" customFormat="1" ht="27" spans="1:10">
      <c r="A51" s="42">
        <v>13</v>
      </c>
      <c r="B51" s="10" t="s">
        <v>217</v>
      </c>
      <c r="C51" s="43">
        <v>3</v>
      </c>
      <c r="D51" s="43">
        <v>3</v>
      </c>
      <c r="E51" s="44"/>
      <c r="F51" s="45"/>
      <c r="G51" s="45"/>
      <c r="H51" s="46"/>
      <c r="I51" s="45"/>
      <c r="J51" s="52"/>
    </row>
    <row r="52" s="35" customFormat="1" ht="27" spans="1:10">
      <c r="A52" s="42">
        <v>14</v>
      </c>
      <c r="B52" s="10" t="s">
        <v>218</v>
      </c>
      <c r="C52" s="43">
        <v>0</v>
      </c>
      <c r="D52" s="43"/>
      <c r="E52" s="44"/>
      <c r="F52" s="45"/>
      <c r="G52" s="45"/>
      <c r="H52" s="46"/>
      <c r="I52" s="45"/>
      <c r="J52" s="52"/>
    </row>
    <row r="53" s="35" customFormat="1" ht="18.75" spans="1:10">
      <c r="A53" s="42">
        <v>15</v>
      </c>
      <c r="B53" s="10" t="s">
        <v>219</v>
      </c>
      <c r="C53" s="43">
        <v>0</v>
      </c>
      <c r="D53" s="43"/>
      <c r="E53" s="44"/>
      <c r="F53" s="45"/>
      <c r="G53" s="45"/>
      <c r="H53" s="46"/>
      <c r="I53" s="45"/>
      <c r="J53" s="52"/>
    </row>
    <row r="54" s="35" customFormat="1" ht="67.5" spans="1:10">
      <c r="A54" s="42">
        <v>16</v>
      </c>
      <c r="B54" s="10" t="s">
        <v>220</v>
      </c>
      <c r="C54" s="43">
        <v>0</v>
      </c>
      <c r="D54" s="43"/>
      <c r="E54" s="44"/>
      <c r="F54" s="45"/>
      <c r="G54" s="45"/>
      <c r="H54" s="46"/>
      <c r="I54" s="45"/>
      <c r="J54" s="52"/>
    </row>
    <row r="55" s="35" customFormat="1" ht="27" spans="1:10">
      <c r="A55" s="42">
        <v>17</v>
      </c>
      <c r="B55" s="10" t="s">
        <v>221</v>
      </c>
      <c r="C55" s="43">
        <v>2675</v>
      </c>
      <c r="D55" s="43">
        <v>1140</v>
      </c>
      <c r="E55" s="43">
        <f>SUM(E56:E59)</f>
        <v>1535</v>
      </c>
      <c r="F55" s="45"/>
      <c r="G55" s="45"/>
      <c r="H55" s="46"/>
      <c r="I55" s="45"/>
      <c r="J55" s="52"/>
    </row>
    <row r="56" s="35" customFormat="1" ht="56.25" spans="1:10">
      <c r="A56" s="42"/>
      <c r="B56" s="10"/>
      <c r="C56" s="43"/>
      <c r="D56" s="43"/>
      <c r="E56" s="44">
        <v>535</v>
      </c>
      <c r="F56" s="45" t="s">
        <v>149</v>
      </c>
      <c r="G56" s="45" t="s">
        <v>222</v>
      </c>
      <c r="H56" s="46" t="s">
        <v>151</v>
      </c>
      <c r="I56" s="45" t="s">
        <v>100</v>
      </c>
      <c r="J56" s="52"/>
    </row>
    <row r="57" s="35" customFormat="1" ht="56.25" spans="1:10">
      <c r="A57" s="42"/>
      <c r="B57" s="10"/>
      <c r="C57" s="43"/>
      <c r="D57" s="43"/>
      <c r="E57" s="44">
        <v>480</v>
      </c>
      <c r="F57" s="45" t="s">
        <v>153</v>
      </c>
      <c r="G57" s="45" t="s">
        <v>223</v>
      </c>
      <c r="H57" s="46" t="s">
        <v>155</v>
      </c>
      <c r="I57" s="45" t="s">
        <v>77</v>
      </c>
      <c r="J57" s="52"/>
    </row>
    <row r="58" s="35" customFormat="1" ht="56.25" spans="1:10">
      <c r="A58" s="42"/>
      <c r="B58" s="10"/>
      <c r="C58" s="43"/>
      <c r="D58" s="43"/>
      <c r="E58" s="44">
        <v>180</v>
      </c>
      <c r="F58" s="45" t="s">
        <v>157</v>
      </c>
      <c r="G58" s="45" t="s">
        <v>224</v>
      </c>
      <c r="H58" s="46" t="s">
        <v>158</v>
      </c>
      <c r="I58" s="45" t="s">
        <v>100</v>
      </c>
      <c r="J58" s="52"/>
    </row>
    <row r="59" s="35" customFormat="1" ht="56.25" spans="1:10">
      <c r="A59" s="42"/>
      <c r="B59" s="10"/>
      <c r="C59" s="43"/>
      <c r="D59" s="43"/>
      <c r="E59" s="44">
        <v>340</v>
      </c>
      <c r="F59" s="45" t="s">
        <v>159</v>
      </c>
      <c r="G59" s="45" t="s">
        <v>225</v>
      </c>
      <c r="H59" s="46" t="s">
        <v>160</v>
      </c>
      <c r="I59" s="45" t="s">
        <v>112</v>
      </c>
      <c r="J59" s="52"/>
    </row>
    <row r="60" s="35" customFormat="1" ht="18.75" spans="1:10">
      <c r="A60" s="42">
        <v>18</v>
      </c>
      <c r="B60" s="10" t="s">
        <v>226</v>
      </c>
      <c r="C60" s="43">
        <v>0</v>
      </c>
      <c r="D60" s="43"/>
      <c r="E60" s="44"/>
      <c r="F60" s="45"/>
      <c r="G60" s="45"/>
      <c r="H60" s="46"/>
      <c r="I60" s="45"/>
      <c r="J60" s="52"/>
    </row>
    <row r="61" s="35" customFormat="1" ht="18.75" spans="1:10">
      <c r="A61" s="42">
        <v>19</v>
      </c>
      <c r="B61" s="10" t="s">
        <v>227</v>
      </c>
      <c r="C61" s="43">
        <v>355</v>
      </c>
      <c r="D61" s="43">
        <v>355</v>
      </c>
      <c r="E61" s="44"/>
      <c r="F61" s="45"/>
      <c r="G61" s="45"/>
      <c r="H61" s="46"/>
      <c r="I61" s="45"/>
      <c r="J61" s="52"/>
    </row>
    <row r="62" s="35" customFormat="1" ht="18.75" spans="1:10">
      <c r="A62" s="42">
        <v>20</v>
      </c>
      <c r="B62" s="51" t="s">
        <v>228</v>
      </c>
      <c r="C62" s="43">
        <v>130</v>
      </c>
      <c r="D62" s="43">
        <v>130</v>
      </c>
      <c r="E62" s="44"/>
      <c r="F62" s="45"/>
      <c r="G62" s="45"/>
      <c r="H62" s="46"/>
      <c r="I62" s="45"/>
      <c r="J62" s="52"/>
    </row>
    <row r="63" s="35" customFormat="1" ht="27" spans="1:10">
      <c r="A63" s="42">
        <v>21</v>
      </c>
      <c r="B63" s="10" t="s">
        <v>229</v>
      </c>
      <c r="C63" s="43">
        <v>0</v>
      </c>
      <c r="D63" s="43"/>
      <c r="E63" s="44"/>
      <c r="F63" s="45"/>
      <c r="G63" s="45"/>
      <c r="H63" s="46"/>
      <c r="I63" s="45"/>
      <c r="J63" s="52"/>
    </row>
    <row r="64" s="35" customFormat="1" ht="18.75" spans="1:10">
      <c r="A64" s="42">
        <v>22</v>
      </c>
      <c r="B64" s="10" t="s">
        <v>230</v>
      </c>
      <c r="C64" s="43">
        <v>93.13</v>
      </c>
      <c r="D64" s="43">
        <v>93.13</v>
      </c>
      <c r="E64" s="44"/>
      <c r="F64" s="45"/>
      <c r="G64" s="45"/>
      <c r="H64" s="46"/>
      <c r="I64" s="45"/>
      <c r="J64" s="52"/>
    </row>
    <row r="65" s="35" customFormat="1" ht="18.75" spans="1:10">
      <c r="A65" s="42">
        <v>23</v>
      </c>
      <c r="B65" s="10" t="s">
        <v>231</v>
      </c>
      <c r="C65" s="43">
        <v>223</v>
      </c>
      <c r="D65" s="43">
        <v>223</v>
      </c>
      <c r="E65" s="44"/>
      <c r="F65" s="45"/>
      <c r="G65" s="45"/>
      <c r="H65" s="46"/>
      <c r="I65" s="45"/>
      <c r="J65" s="52"/>
    </row>
    <row r="66" s="35" customFormat="1" ht="18.75" spans="1:10">
      <c r="A66" s="42">
        <v>24</v>
      </c>
      <c r="B66" s="10" t="s">
        <v>232</v>
      </c>
      <c r="C66" s="43">
        <v>258</v>
      </c>
      <c r="D66" s="43">
        <v>258</v>
      </c>
      <c r="E66" s="44"/>
      <c r="F66" s="45"/>
      <c r="G66" s="45"/>
      <c r="H66" s="46"/>
      <c r="I66" s="45"/>
      <c r="J66" s="52"/>
    </row>
    <row r="67" s="8" customFormat="1" spans="1:10">
      <c r="A67" s="42">
        <v>25</v>
      </c>
      <c r="B67" s="42" t="s">
        <v>233</v>
      </c>
      <c r="C67" s="43">
        <v>0</v>
      </c>
      <c r="D67" s="43"/>
      <c r="E67" s="41"/>
      <c r="F67" s="11"/>
      <c r="G67" s="11"/>
      <c r="H67" s="11"/>
      <c r="I67" s="11"/>
      <c r="J67" s="52"/>
    </row>
    <row r="68" s="8" customFormat="1" spans="1:10">
      <c r="A68" s="42">
        <v>26</v>
      </c>
      <c r="B68" s="10" t="s">
        <v>234</v>
      </c>
      <c r="C68" s="43">
        <v>41.5</v>
      </c>
      <c r="D68" s="43">
        <v>41.5</v>
      </c>
      <c r="E68" s="41"/>
      <c r="F68" s="11"/>
      <c r="G68" s="11"/>
      <c r="H68" s="11"/>
      <c r="I68" s="11"/>
      <c r="J68" s="52"/>
    </row>
    <row r="69" s="8" customFormat="1" spans="1:10">
      <c r="A69" s="42">
        <v>27</v>
      </c>
      <c r="B69" s="10" t="s">
        <v>235</v>
      </c>
      <c r="C69" s="43">
        <v>19.5</v>
      </c>
      <c r="D69" s="43"/>
      <c r="E69" s="43">
        <v>19.5</v>
      </c>
      <c r="F69" s="11"/>
      <c r="G69" s="11"/>
      <c r="H69" s="11"/>
      <c r="I69" s="11"/>
      <c r="J69" s="52" t="s">
        <v>236</v>
      </c>
    </row>
    <row r="70" s="35" customFormat="1" ht="75" spans="1:10">
      <c r="A70" s="42"/>
      <c r="B70" s="10"/>
      <c r="C70" s="43"/>
      <c r="D70" s="43"/>
      <c r="E70" s="44">
        <v>19.5</v>
      </c>
      <c r="F70" s="45" t="s">
        <v>51</v>
      </c>
      <c r="G70" s="45" t="s">
        <v>182</v>
      </c>
      <c r="H70" s="46" t="s">
        <v>53</v>
      </c>
      <c r="I70" s="45" t="s">
        <v>44</v>
      </c>
      <c r="J70" s="52"/>
    </row>
    <row r="71" s="8" customFormat="1" spans="1:10">
      <c r="A71" s="42">
        <v>28</v>
      </c>
      <c r="B71" s="10" t="s">
        <v>237</v>
      </c>
      <c r="C71" s="43">
        <v>0</v>
      </c>
      <c r="D71" s="41"/>
      <c r="E71" s="41"/>
      <c r="F71" s="11"/>
      <c r="G71" s="11"/>
      <c r="H71" s="11"/>
      <c r="I71" s="11"/>
      <c r="J71" s="52"/>
    </row>
    <row r="72" s="8" customFormat="1" ht="81" spans="1:10">
      <c r="A72" s="42">
        <v>29</v>
      </c>
      <c r="B72" s="10" t="s">
        <v>238</v>
      </c>
      <c r="C72" s="43">
        <v>78</v>
      </c>
      <c r="D72" s="43">
        <v>78</v>
      </c>
      <c r="E72" s="41"/>
      <c r="F72" s="45"/>
      <c r="G72" s="45"/>
      <c r="H72" s="46"/>
      <c r="I72" s="45"/>
      <c r="J72" s="52"/>
    </row>
    <row r="73" s="34" customFormat="1" ht="18.75" spans="1:10">
      <c r="A73" s="42"/>
      <c r="B73" s="10" t="s">
        <v>239</v>
      </c>
      <c r="C73" s="43">
        <f>SUM(C5:C72)</f>
        <v>54145.79</v>
      </c>
      <c r="D73" s="43">
        <f>SUM(D5:D72)</f>
        <v>6622.49</v>
      </c>
      <c r="E73" s="43">
        <f>C73-D73</f>
        <v>47523.3</v>
      </c>
      <c r="F73" s="47"/>
      <c r="G73" s="47"/>
      <c r="H73" s="48"/>
      <c r="I73" s="47"/>
      <c r="J73" s="55"/>
    </row>
    <row r="74" hidden="1" spans="1:2">
      <c r="A74" s="53" t="s">
        <v>240</v>
      </c>
      <c r="B74" s="54"/>
    </row>
    <row r="75" hidden="1" spans="2:2">
      <c r="B75" s="2" t="s">
        <v>241</v>
      </c>
    </row>
    <row r="76" ht="81" hidden="1" spans="2:2">
      <c r="B76" s="2" t="s">
        <v>242</v>
      </c>
    </row>
    <row r="77" ht="46" customHeight="1"/>
    <row r="78" ht="42" customHeight="1"/>
    <row r="79" ht="40" customHeight="1"/>
    <row r="80" ht="54" customHeight="1"/>
    <row r="81" ht="39" customHeight="1"/>
    <row r="82" ht="60" customHeight="1"/>
    <row r="83" ht="37" customHeight="1"/>
    <row r="84" ht="27" customHeight="1"/>
    <row r="85" ht="32" customHeight="1"/>
    <row r="87" ht="42" customHeight="1"/>
    <row r="88" ht="43" customHeight="1"/>
    <row r="89" ht="23" customHeight="1"/>
    <row r="90" ht="24" customHeight="1"/>
    <row r="91" ht="27" customHeight="1"/>
    <row r="92" ht="27" customHeight="1"/>
    <row r="93" ht="29" customHeight="1"/>
    <row r="94" ht="30" customHeight="1"/>
  </sheetData>
  <autoFilter ref="A4:I76">
    <extLst/>
  </autoFilter>
  <mergeCells count="7">
    <mergeCell ref="A1:I1"/>
    <mergeCell ref="F2:I2"/>
    <mergeCell ref="A2:A3"/>
    <mergeCell ref="B2:B3"/>
    <mergeCell ref="C2:C3"/>
    <mergeCell ref="D2:D3"/>
    <mergeCell ref="E2:E3"/>
  </mergeCells>
  <pageMargins left="0.196527777777778" right="0.0784722222222222" top="0.196527777777778" bottom="0.118055555555556" header="0.275" footer="0.156944444444444"/>
  <pageSetup paperSize="9" scale="68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5"/>
  <sheetViews>
    <sheetView workbookViewId="0">
      <selection activeCell="C5" sqref="C5"/>
    </sheetView>
  </sheetViews>
  <sheetFormatPr defaultColWidth="9" defaultRowHeight="11.25" outlineLevelRow="4"/>
  <cols>
    <col min="1" max="1" width="5.75" style="13" customWidth="1"/>
    <col min="2" max="2" width="13.6333333333333" style="13" customWidth="1"/>
    <col min="3" max="3" width="12.6333333333333" style="13" customWidth="1"/>
    <col min="4" max="4" width="11.5" style="13" customWidth="1"/>
    <col min="5" max="64" width="9.25" style="13" customWidth="1"/>
    <col min="65" max="16384" width="9" style="13"/>
  </cols>
  <sheetData>
    <row r="1" s="12" customFormat="1" ht="27" spans="1:64">
      <c r="A1" s="14" t="s">
        <v>243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</row>
    <row r="2" s="13" customFormat="1" ht="12" spans="1:64">
      <c r="A2" s="16" t="s">
        <v>162</v>
      </c>
      <c r="B2" s="16" t="s">
        <v>244</v>
      </c>
      <c r="C2" s="16" t="s">
        <v>245</v>
      </c>
      <c r="D2" s="16"/>
      <c r="E2" s="17" t="s">
        <v>246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27"/>
      <c r="AK2" s="28" t="s">
        <v>247</v>
      </c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4" t="s">
        <v>248</v>
      </c>
      <c r="BL2" s="24" t="s">
        <v>249</v>
      </c>
    </row>
    <row r="3" s="13" customFormat="1" ht="36" customHeight="1" spans="1:64">
      <c r="A3" s="16"/>
      <c r="B3" s="16"/>
      <c r="C3" s="16"/>
      <c r="D3" s="16"/>
      <c r="E3" s="18" t="s">
        <v>250</v>
      </c>
      <c r="F3" s="18"/>
      <c r="G3" s="19" t="s">
        <v>251</v>
      </c>
      <c r="H3" s="20"/>
      <c r="I3" s="19" t="s">
        <v>252</v>
      </c>
      <c r="J3" s="20"/>
      <c r="K3" s="19" t="s">
        <v>253</v>
      </c>
      <c r="L3" s="20"/>
      <c r="M3" s="19" t="s">
        <v>254</v>
      </c>
      <c r="N3" s="20"/>
      <c r="O3" s="19" t="s">
        <v>255</v>
      </c>
      <c r="P3" s="20"/>
      <c r="Q3" s="19" t="s">
        <v>256</v>
      </c>
      <c r="R3" s="20"/>
      <c r="S3" s="19" t="s">
        <v>257</v>
      </c>
      <c r="T3" s="20"/>
      <c r="U3" s="19" t="s">
        <v>258</v>
      </c>
      <c r="V3" s="20"/>
      <c r="W3" s="19" t="s">
        <v>259</v>
      </c>
      <c r="X3" s="20"/>
      <c r="Y3" s="19" t="s">
        <v>260</v>
      </c>
      <c r="Z3" s="20"/>
      <c r="AA3" s="19" t="s">
        <v>261</v>
      </c>
      <c r="AB3" s="20"/>
      <c r="AC3" s="19" t="s">
        <v>262</v>
      </c>
      <c r="AD3" s="20"/>
      <c r="AE3" s="19" t="s">
        <v>263</v>
      </c>
      <c r="AF3" s="20"/>
      <c r="AG3" s="19" t="s">
        <v>264</v>
      </c>
      <c r="AH3" s="29"/>
      <c r="AI3" s="19" t="s">
        <v>265</v>
      </c>
      <c r="AJ3" s="29"/>
      <c r="AK3" s="19" t="s">
        <v>266</v>
      </c>
      <c r="AL3" s="29"/>
      <c r="AM3" s="30" t="s">
        <v>267</v>
      </c>
      <c r="AN3" s="31"/>
      <c r="AO3" s="30" t="s">
        <v>268</v>
      </c>
      <c r="AP3" s="31"/>
      <c r="AQ3" s="30" t="s">
        <v>269</v>
      </c>
      <c r="AR3" s="31"/>
      <c r="AS3" s="30" t="s">
        <v>270</v>
      </c>
      <c r="AT3" s="31"/>
      <c r="AU3" s="30" t="s">
        <v>271</v>
      </c>
      <c r="AV3" s="31"/>
      <c r="AW3" s="30" t="s">
        <v>272</v>
      </c>
      <c r="AX3" s="31"/>
      <c r="AY3" s="30" t="s">
        <v>273</v>
      </c>
      <c r="AZ3" s="31"/>
      <c r="BA3" s="30" t="s">
        <v>274</v>
      </c>
      <c r="BB3" s="31"/>
      <c r="BC3" s="30" t="s">
        <v>275</v>
      </c>
      <c r="BD3" s="31"/>
      <c r="BE3" s="30" t="s">
        <v>276</v>
      </c>
      <c r="BF3" s="31"/>
      <c r="BG3" s="30" t="s">
        <v>277</v>
      </c>
      <c r="BH3" s="31"/>
      <c r="BI3" s="16" t="s">
        <v>278</v>
      </c>
      <c r="BJ3" s="30"/>
      <c r="BK3" s="24"/>
      <c r="BL3" s="24"/>
    </row>
    <row r="4" s="13" customFormat="1" ht="26" customHeight="1" spans="1:64">
      <c r="A4" s="16"/>
      <c r="B4" s="16"/>
      <c r="C4" s="16" t="s">
        <v>279</v>
      </c>
      <c r="D4" s="16" t="s">
        <v>280</v>
      </c>
      <c r="E4" s="16" t="s">
        <v>279</v>
      </c>
      <c r="F4" s="16" t="s">
        <v>280</v>
      </c>
      <c r="G4" s="16" t="s">
        <v>279</v>
      </c>
      <c r="H4" s="16" t="s">
        <v>280</v>
      </c>
      <c r="I4" s="16" t="s">
        <v>279</v>
      </c>
      <c r="J4" s="16" t="s">
        <v>280</v>
      </c>
      <c r="K4" s="16" t="s">
        <v>279</v>
      </c>
      <c r="L4" s="16" t="s">
        <v>280</v>
      </c>
      <c r="M4" s="16" t="s">
        <v>279</v>
      </c>
      <c r="N4" s="16" t="s">
        <v>280</v>
      </c>
      <c r="O4" s="16" t="s">
        <v>279</v>
      </c>
      <c r="P4" s="16" t="s">
        <v>280</v>
      </c>
      <c r="Q4" s="16" t="s">
        <v>279</v>
      </c>
      <c r="R4" s="16" t="s">
        <v>280</v>
      </c>
      <c r="S4" s="16" t="s">
        <v>279</v>
      </c>
      <c r="T4" s="16" t="s">
        <v>280</v>
      </c>
      <c r="U4" s="16" t="s">
        <v>279</v>
      </c>
      <c r="V4" s="16" t="s">
        <v>280</v>
      </c>
      <c r="W4" s="16" t="s">
        <v>279</v>
      </c>
      <c r="X4" s="16" t="s">
        <v>280</v>
      </c>
      <c r="Y4" s="16" t="s">
        <v>279</v>
      </c>
      <c r="Z4" s="16" t="s">
        <v>280</v>
      </c>
      <c r="AA4" s="16" t="s">
        <v>279</v>
      </c>
      <c r="AB4" s="16" t="s">
        <v>280</v>
      </c>
      <c r="AC4" s="16" t="s">
        <v>279</v>
      </c>
      <c r="AD4" s="16" t="s">
        <v>280</v>
      </c>
      <c r="AE4" s="16" t="s">
        <v>279</v>
      </c>
      <c r="AF4" s="16" t="s">
        <v>280</v>
      </c>
      <c r="AG4" s="16" t="s">
        <v>279</v>
      </c>
      <c r="AH4" s="16" t="s">
        <v>280</v>
      </c>
      <c r="AI4" s="16" t="s">
        <v>279</v>
      </c>
      <c r="AJ4" s="16" t="s">
        <v>280</v>
      </c>
      <c r="AK4" s="16" t="s">
        <v>279</v>
      </c>
      <c r="AL4" s="16" t="s">
        <v>280</v>
      </c>
      <c r="AM4" s="16" t="s">
        <v>279</v>
      </c>
      <c r="AN4" s="16" t="s">
        <v>280</v>
      </c>
      <c r="AO4" s="16" t="s">
        <v>279</v>
      </c>
      <c r="AP4" s="16" t="s">
        <v>280</v>
      </c>
      <c r="AQ4" s="16" t="s">
        <v>279</v>
      </c>
      <c r="AR4" s="16" t="s">
        <v>280</v>
      </c>
      <c r="AS4" s="16" t="s">
        <v>279</v>
      </c>
      <c r="AT4" s="16" t="s">
        <v>280</v>
      </c>
      <c r="AU4" s="16" t="s">
        <v>279</v>
      </c>
      <c r="AV4" s="16" t="s">
        <v>280</v>
      </c>
      <c r="AW4" s="16" t="s">
        <v>279</v>
      </c>
      <c r="AX4" s="16" t="s">
        <v>280</v>
      </c>
      <c r="AY4" s="16" t="s">
        <v>279</v>
      </c>
      <c r="AZ4" s="16" t="s">
        <v>280</v>
      </c>
      <c r="BA4" s="16" t="s">
        <v>279</v>
      </c>
      <c r="BB4" s="16" t="s">
        <v>280</v>
      </c>
      <c r="BC4" s="16" t="s">
        <v>279</v>
      </c>
      <c r="BD4" s="16" t="s">
        <v>280</v>
      </c>
      <c r="BE4" s="16" t="s">
        <v>279</v>
      </c>
      <c r="BF4" s="16" t="s">
        <v>280</v>
      </c>
      <c r="BG4" s="16" t="s">
        <v>279</v>
      </c>
      <c r="BH4" s="16" t="s">
        <v>280</v>
      </c>
      <c r="BI4" s="33" t="s">
        <v>279</v>
      </c>
      <c r="BJ4" s="33" t="s">
        <v>280</v>
      </c>
      <c r="BK4" s="22"/>
      <c r="BL4" s="22"/>
    </row>
    <row r="5" s="13" customFormat="1" ht="30" customHeight="1" spans="1:66">
      <c r="A5" s="21">
        <v>4</v>
      </c>
      <c r="B5" s="22" t="s">
        <v>24</v>
      </c>
      <c r="C5" s="23">
        <f>SUM(E5+AK5)</f>
        <v>54145.79</v>
      </c>
      <c r="D5" s="24">
        <v>47523.3</v>
      </c>
      <c r="E5" s="25">
        <f>G5+I5+K5+M5+O5+Q5+S5+U5+W5+Y5+AC5+AE5+AG5+AI5+AA5</f>
        <v>50272.66</v>
      </c>
      <c r="F5" s="25">
        <f>H5+J5+L5+N5+P5+R5+T5+V5+X5+Z5+AD5+AF5+AH5+AJ5+AB5</f>
        <v>45968.8</v>
      </c>
      <c r="G5" s="22">
        <v>45417</v>
      </c>
      <c r="H5" s="22">
        <v>43691</v>
      </c>
      <c r="I5" s="22">
        <v>926</v>
      </c>
      <c r="J5" s="22">
        <v>0</v>
      </c>
      <c r="K5" s="22">
        <v>0</v>
      </c>
      <c r="L5" s="22"/>
      <c r="M5" s="22">
        <v>1372.8</v>
      </c>
      <c r="N5" s="22">
        <v>1372.8</v>
      </c>
      <c r="O5" s="26">
        <v>905</v>
      </c>
      <c r="P5" s="26">
        <v>905</v>
      </c>
      <c r="Q5" s="26">
        <v>537</v>
      </c>
      <c r="R5" s="26">
        <v>0</v>
      </c>
      <c r="S5" s="22">
        <v>382.28</v>
      </c>
      <c r="T5" s="22"/>
      <c r="U5" s="22">
        <v>0</v>
      </c>
      <c r="V5" s="22"/>
      <c r="W5" s="22">
        <v>0</v>
      </c>
      <c r="X5" s="22"/>
      <c r="Y5" s="22"/>
      <c r="Z5" s="22"/>
      <c r="AA5" s="22">
        <v>729.58</v>
      </c>
      <c r="AB5" s="22">
        <v>0</v>
      </c>
      <c r="AC5" s="22">
        <v>3</v>
      </c>
      <c r="AD5" s="22">
        <v>0</v>
      </c>
      <c r="AE5" s="22">
        <v>0</v>
      </c>
      <c r="AF5" s="22"/>
      <c r="AG5" s="22">
        <v>0</v>
      </c>
      <c r="AH5" s="22"/>
      <c r="AI5" s="22">
        <v>0</v>
      </c>
      <c r="AJ5" s="22"/>
      <c r="AK5" s="32">
        <f>AM5+AO5+AQ5+AS5+AU5+AW5+AY5+BA5+BC5+BE5+BG5+BI5</f>
        <v>3873.13</v>
      </c>
      <c r="AL5" s="32">
        <f>AN5+AP5+AR5+AT5+AV5+AX5+AZ5+BB5+BD5+BF5+BH5+BJ5</f>
        <v>1554.5</v>
      </c>
      <c r="AM5" s="22">
        <v>2675</v>
      </c>
      <c r="AN5" s="22">
        <v>1535</v>
      </c>
      <c r="AO5" s="22">
        <v>0</v>
      </c>
      <c r="AP5" s="22"/>
      <c r="AQ5" s="22">
        <v>355</v>
      </c>
      <c r="AR5" s="22">
        <v>0</v>
      </c>
      <c r="AS5" s="22">
        <v>130</v>
      </c>
      <c r="AT5" s="22">
        <v>0</v>
      </c>
      <c r="AU5" s="22">
        <v>93.13</v>
      </c>
      <c r="AV5" s="22"/>
      <c r="AW5" s="22">
        <v>223</v>
      </c>
      <c r="AX5" s="22">
        <v>0</v>
      </c>
      <c r="AY5" s="22">
        <v>258</v>
      </c>
      <c r="AZ5" s="22">
        <v>0</v>
      </c>
      <c r="BA5" s="22">
        <v>0</v>
      </c>
      <c r="BB5" s="22"/>
      <c r="BC5" s="22">
        <v>41.5</v>
      </c>
      <c r="BD5" s="22">
        <v>0</v>
      </c>
      <c r="BE5" s="22">
        <v>19.5</v>
      </c>
      <c r="BF5" s="22">
        <v>19.5</v>
      </c>
      <c r="BG5" s="22">
        <v>0</v>
      </c>
      <c r="BH5" s="22"/>
      <c r="BI5" s="22">
        <v>78</v>
      </c>
      <c r="BJ5" s="33">
        <v>0</v>
      </c>
      <c r="BK5" s="22"/>
      <c r="BL5" s="22"/>
      <c r="BM5" s="13">
        <f>E5+AK5</f>
        <v>54145.79</v>
      </c>
      <c r="BN5" s="13">
        <f>F5+AL5</f>
        <v>47523.3</v>
      </c>
    </row>
  </sheetData>
  <mergeCells count="37">
    <mergeCell ref="A1:BL1"/>
    <mergeCell ref="E2:AJ2"/>
    <mergeCell ref="AK2:BJ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A2:A3"/>
    <mergeCell ref="B2:B3"/>
    <mergeCell ref="BK2:BK3"/>
    <mergeCell ref="BL2:BL3"/>
    <mergeCell ref="C2:D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"/>
  <sheetViews>
    <sheetView zoomScale="80" zoomScaleNormal="80" workbookViewId="0">
      <selection activeCell="A5" sqref="$A5:$XFD13"/>
    </sheetView>
  </sheetViews>
  <sheetFormatPr defaultColWidth="9" defaultRowHeight="13.5"/>
  <cols>
    <col min="1" max="1" width="7.13333333333333" customWidth="1"/>
    <col min="7" max="7" width="9.38333333333333"/>
    <col min="10" max="11" width="5.93333333333333" customWidth="1"/>
    <col min="16" max="17" width="5.78333333333333" customWidth="1"/>
    <col min="22" max="27" width="5" customWidth="1"/>
  </cols>
  <sheetData>
    <row r="1" ht="24" spans="1:28">
      <c r="A1" s="9" t="s">
        <v>281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="7" customFormat="1" ht="39" customHeight="1" spans="1:28">
      <c r="A2" s="10" t="s">
        <v>162</v>
      </c>
      <c r="B2" s="10" t="s">
        <v>282</v>
      </c>
      <c r="C2" s="10" t="s">
        <v>283</v>
      </c>
      <c r="D2" s="10" t="s">
        <v>36</v>
      </c>
      <c r="E2" s="10"/>
      <c r="F2" s="10" t="s">
        <v>41</v>
      </c>
      <c r="G2" s="10"/>
      <c r="H2" s="10" t="s">
        <v>102</v>
      </c>
      <c r="I2" s="10"/>
      <c r="J2" s="10" t="s">
        <v>284</v>
      </c>
      <c r="K2" s="10"/>
      <c r="L2" s="10" t="s">
        <v>46</v>
      </c>
      <c r="M2" s="10"/>
      <c r="N2" s="10" t="s">
        <v>119</v>
      </c>
      <c r="O2" s="10"/>
      <c r="P2" s="10" t="s">
        <v>285</v>
      </c>
      <c r="Q2" s="10"/>
      <c r="R2" s="10" t="s">
        <v>30</v>
      </c>
      <c r="S2" s="10"/>
      <c r="T2" s="10" t="s">
        <v>114</v>
      </c>
      <c r="U2" s="10"/>
      <c r="V2" s="10" t="s">
        <v>286</v>
      </c>
      <c r="W2" s="10"/>
      <c r="X2" s="10" t="s">
        <v>287</v>
      </c>
      <c r="Y2" s="10"/>
      <c r="Z2" s="10" t="s">
        <v>288</v>
      </c>
      <c r="AA2" s="10"/>
      <c r="AB2" s="10" t="s">
        <v>289</v>
      </c>
    </row>
    <row r="3" s="7" customFormat="1" ht="39" customHeight="1" spans="1:28">
      <c r="A3" s="10"/>
      <c r="B3" s="10"/>
      <c r="C3" s="10"/>
      <c r="D3" s="10" t="s">
        <v>290</v>
      </c>
      <c r="E3" s="10" t="s">
        <v>291</v>
      </c>
      <c r="F3" s="10" t="s">
        <v>290</v>
      </c>
      <c r="G3" s="10" t="s">
        <v>291</v>
      </c>
      <c r="H3" s="10" t="s">
        <v>290</v>
      </c>
      <c r="I3" s="10" t="s">
        <v>291</v>
      </c>
      <c r="J3" s="10" t="s">
        <v>290</v>
      </c>
      <c r="K3" s="10" t="s">
        <v>291</v>
      </c>
      <c r="L3" s="10" t="s">
        <v>290</v>
      </c>
      <c r="M3" s="10" t="s">
        <v>291</v>
      </c>
      <c r="N3" s="10" t="s">
        <v>290</v>
      </c>
      <c r="O3" s="10" t="s">
        <v>291</v>
      </c>
      <c r="P3" s="10" t="s">
        <v>290</v>
      </c>
      <c r="Q3" s="10" t="s">
        <v>291</v>
      </c>
      <c r="R3" s="10" t="s">
        <v>290</v>
      </c>
      <c r="S3" s="10" t="s">
        <v>291</v>
      </c>
      <c r="T3" s="10" t="s">
        <v>290</v>
      </c>
      <c r="U3" s="10" t="s">
        <v>291</v>
      </c>
      <c r="V3" s="10" t="s">
        <v>290</v>
      </c>
      <c r="W3" s="10" t="s">
        <v>291</v>
      </c>
      <c r="X3" s="10" t="s">
        <v>290</v>
      </c>
      <c r="Y3" s="10" t="s">
        <v>291</v>
      </c>
      <c r="Z3" s="10" t="s">
        <v>290</v>
      </c>
      <c r="AA3" s="10" t="s">
        <v>291</v>
      </c>
      <c r="AB3" s="10"/>
    </row>
    <row r="4" s="8" customFormat="1" ht="46" customHeight="1" spans="1:28">
      <c r="A4" s="11">
        <v>1</v>
      </c>
      <c r="B4" s="11">
        <f>D4+F4+H4+L4+N4+R4+T4</f>
        <v>35</v>
      </c>
      <c r="C4" s="11">
        <f>E4+G4+I4+M4+O4+S4+U4</f>
        <v>47523.3</v>
      </c>
      <c r="D4" s="11">
        <v>7</v>
      </c>
      <c r="E4" s="11">
        <v>5159</v>
      </c>
      <c r="F4" s="11">
        <v>10</v>
      </c>
      <c r="G4" s="11">
        <v>24381.29</v>
      </c>
      <c r="H4" s="11">
        <v>5</v>
      </c>
      <c r="I4" s="11">
        <v>2462</v>
      </c>
      <c r="J4" s="11"/>
      <c r="K4" s="11"/>
      <c r="L4" s="11">
        <v>3</v>
      </c>
      <c r="M4" s="11">
        <v>4453.06</v>
      </c>
      <c r="N4" s="11">
        <v>1</v>
      </c>
      <c r="O4" s="11">
        <v>300</v>
      </c>
      <c r="P4" s="11"/>
      <c r="Q4" s="11"/>
      <c r="R4" s="11">
        <v>6</v>
      </c>
      <c r="S4" s="11">
        <v>6158.95</v>
      </c>
      <c r="T4" s="11">
        <v>3</v>
      </c>
      <c r="U4" s="11">
        <v>4609</v>
      </c>
      <c r="V4" s="11"/>
      <c r="W4" s="11"/>
      <c r="X4" s="11"/>
      <c r="Y4" s="11"/>
      <c r="Z4" s="11"/>
      <c r="AA4" s="11"/>
      <c r="AB4" s="11" t="s">
        <v>24</v>
      </c>
    </row>
    <row r="5" ht="46" customHeight="1" spans="1:2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ht="46" customHeight="1" spans="1:2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ht="46" customHeight="1" spans="1:2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ht="46" customHeight="1" spans="1:2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ht="46" customHeight="1" spans="1:2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46" customHeight="1" spans="1:2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ht="46" customHeight="1" spans="1:2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ht="46" customHeight="1" spans="1:2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ht="46" customHeight="1" spans="1:28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</sheetData>
  <mergeCells count="17">
    <mergeCell ref="A1:AB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2:A3"/>
    <mergeCell ref="B2:B3"/>
    <mergeCell ref="C2:C3"/>
    <mergeCell ref="AB2:AB3"/>
  </mergeCells>
  <pageMargins left="0.393055555555556" right="0.236111111111111" top="0.629861111111111" bottom="0.747916666666667" header="0.5" footer="0.5"/>
  <pageSetup paperSize="9" scale="67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3" sqref="A3"/>
    </sheetView>
  </sheetViews>
  <sheetFormatPr defaultColWidth="9" defaultRowHeight="13.5"/>
  <cols>
    <col min="1" max="1" width="63.8833333333333" customWidth="1"/>
  </cols>
  <sheetData>
    <row r="1" spans="1:1">
      <c r="A1" t="s">
        <v>292</v>
      </c>
    </row>
    <row r="2" spans="1:1">
      <c r="A2" t="s">
        <v>293</v>
      </c>
    </row>
    <row r="3" spans="1:1">
      <c r="A3" t="s">
        <v>31</v>
      </c>
    </row>
    <row r="4" spans="1:1">
      <c r="A4" t="s">
        <v>94</v>
      </c>
    </row>
    <row r="5" spans="1:1">
      <c r="A5" t="s">
        <v>156</v>
      </c>
    </row>
    <row r="6" spans="1:1">
      <c r="A6" t="s">
        <v>50</v>
      </c>
    </row>
    <row r="7" spans="1:1">
      <c r="A7" t="s">
        <v>59</v>
      </c>
    </row>
    <row r="8" spans="1:1">
      <c r="A8" t="s">
        <v>210</v>
      </c>
    </row>
    <row r="9" spans="1:1">
      <c r="A9" t="s">
        <v>208</v>
      </c>
    </row>
    <row r="10" spans="1:1">
      <c r="A10" t="s">
        <v>134</v>
      </c>
    </row>
    <row r="11" spans="1:1">
      <c r="A11" t="s">
        <v>209</v>
      </c>
    </row>
    <row r="12" spans="1:1">
      <c r="A12" t="s">
        <v>294</v>
      </c>
    </row>
    <row r="13" spans="1:1">
      <c r="A13" t="s">
        <v>295</v>
      </c>
    </row>
    <row r="14" spans="1:1">
      <c r="A14" t="s">
        <v>232</v>
      </c>
    </row>
    <row r="15" spans="1:1">
      <c r="A15" t="s">
        <v>227</v>
      </c>
    </row>
    <row r="16" spans="1:1">
      <c r="A16" t="s">
        <v>296</v>
      </c>
    </row>
    <row r="17" spans="1:1">
      <c r="A17" t="s">
        <v>211</v>
      </c>
    </row>
    <row r="18" spans="1:1">
      <c r="A18" t="s">
        <v>217</v>
      </c>
    </row>
    <row r="19" ht="54" spans="1:1">
      <c r="A19" s="6" t="s">
        <v>297</v>
      </c>
    </row>
    <row r="20" spans="1:1">
      <c r="A20" t="s">
        <v>54</v>
      </c>
    </row>
    <row r="21" spans="1:1">
      <c r="A21" t="s">
        <v>228</v>
      </c>
    </row>
    <row r="22" spans="1:1">
      <c r="A22" t="s">
        <v>298</v>
      </c>
    </row>
    <row r="23" spans="1:1">
      <c r="A23" t="s">
        <v>299</v>
      </c>
    </row>
    <row r="24" spans="1:1">
      <c r="A24" t="s">
        <v>229</v>
      </c>
    </row>
    <row r="25" spans="1:1">
      <c r="A25" t="s">
        <v>226</v>
      </c>
    </row>
    <row r="26" spans="1:1">
      <c r="A26" t="s">
        <v>152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selection activeCell="C16" sqref="C16"/>
    </sheetView>
  </sheetViews>
  <sheetFormatPr defaultColWidth="9" defaultRowHeight="13.5"/>
  <cols>
    <col min="1" max="1" width="27.3833333333333" style="2" customWidth="1"/>
    <col min="2" max="2" width="39.1333333333333" style="2" customWidth="1"/>
    <col min="3" max="3" width="20.8833333333333" customWidth="1"/>
    <col min="4" max="4" width="19.75" customWidth="1"/>
    <col min="5" max="5" width="6.88333333333333" customWidth="1"/>
    <col min="6" max="6" width="12.6333333333333"/>
    <col min="7" max="7" width="9.38333333333333"/>
    <col min="8" max="8" width="12.6333333333333"/>
  </cols>
  <sheetData>
    <row r="1" s="2" customFormat="1" ht="40" customHeight="1" spans="3:8">
      <c r="C1" s="2" t="s">
        <v>300</v>
      </c>
      <c r="D1" s="2" t="s">
        <v>301</v>
      </c>
      <c r="E1" s="2" t="s">
        <v>302</v>
      </c>
      <c r="F1" s="2" t="s">
        <v>303</v>
      </c>
      <c r="G1" s="2" t="s">
        <v>304</v>
      </c>
      <c r="H1" s="2" t="s">
        <v>305</v>
      </c>
    </row>
    <row r="2" ht="39" customHeight="1" spans="1:9">
      <c r="A2" s="3" t="s">
        <v>306</v>
      </c>
      <c r="B2" s="3" t="s">
        <v>59</v>
      </c>
      <c r="C2" s="4" t="s">
        <v>307</v>
      </c>
      <c r="D2" s="4" t="s">
        <v>308</v>
      </c>
      <c r="E2" s="4" t="s">
        <v>20</v>
      </c>
      <c r="F2" s="4">
        <v>380</v>
      </c>
      <c r="G2" s="4">
        <v>380</v>
      </c>
      <c r="H2" s="4">
        <f>F2-G2</f>
        <v>0</v>
      </c>
      <c r="I2" s="4"/>
    </row>
    <row r="3" ht="39" customHeight="1" spans="1:9">
      <c r="A3" s="5" t="s">
        <v>309</v>
      </c>
      <c r="B3" s="3" t="s">
        <v>211</v>
      </c>
      <c r="C3" s="4" t="s">
        <v>310</v>
      </c>
      <c r="D3" s="4" t="s">
        <v>311</v>
      </c>
      <c r="E3" s="4" t="s">
        <v>20</v>
      </c>
      <c r="F3" s="4">
        <v>504.31</v>
      </c>
      <c r="G3" s="4">
        <f>220+156.12+128.19</f>
        <v>504.31</v>
      </c>
      <c r="H3" s="4">
        <f t="shared" ref="H3:H10" si="0">F3-G3</f>
        <v>0</v>
      </c>
      <c r="I3" s="4" t="s">
        <v>312</v>
      </c>
    </row>
    <row r="4" ht="39" customHeight="1" spans="1:9">
      <c r="A4" s="5"/>
      <c r="B4" s="3" t="s">
        <v>31</v>
      </c>
      <c r="C4" s="4" t="s">
        <v>313</v>
      </c>
      <c r="D4" s="4" t="s">
        <v>314</v>
      </c>
      <c r="E4" s="4" t="s">
        <v>20</v>
      </c>
      <c r="F4" s="4">
        <v>4121.056</v>
      </c>
      <c r="G4" s="4">
        <f>4100+21.056</f>
        <v>4121.056</v>
      </c>
      <c r="H4" s="4">
        <f t="shared" si="0"/>
        <v>0</v>
      </c>
      <c r="I4" s="4"/>
    </row>
    <row r="5" ht="39" customHeight="1" spans="1:9">
      <c r="A5" s="5"/>
      <c r="B5" s="3" t="s">
        <v>299</v>
      </c>
      <c r="C5" s="4" t="s">
        <v>315</v>
      </c>
      <c r="D5" s="4" t="s">
        <v>316</v>
      </c>
      <c r="E5" s="4" t="s">
        <v>21</v>
      </c>
      <c r="F5" s="4">
        <v>816</v>
      </c>
      <c r="G5" s="4">
        <v>816</v>
      </c>
      <c r="H5" s="4">
        <f t="shared" si="0"/>
        <v>0</v>
      </c>
      <c r="I5" s="4" t="s">
        <v>317</v>
      </c>
    </row>
    <row r="6" ht="39" customHeight="1" spans="1:9">
      <c r="A6" s="5"/>
      <c r="B6" s="3" t="s">
        <v>50</v>
      </c>
      <c r="C6" s="4" t="s">
        <v>318</v>
      </c>
      <c r="D6" s="4" t="s">
        <v>319</v>
      </c>
      <c r="E6" s="4" t="s">
        <v>20</v>
      </c>
      <c r="F6" s="4">
        <v>850</v>
      </c>
      <c r="G6" s="4">
        <f>373.464+33+303.49+67+73.046</f>
        <v>850</v>
      </c>
      <c r="H6" s="4">
        <f t="shared" si="0"/>
        <v>0</v>
      </c>
      <c r="I6" s="4" t="s">
        <v>317</v>
      </c>
    </row>
    <row r="7" ht="39" customHeight="1" spans="1:9">
      <c r="A7" s="5"/>
      <c r="B7" s="3" t="s">
        <v>54</v>
      </c>
      <c r="C7" s="4" t="s">
        <v>320</v>
      </c>
      <c r="D7" s="4" t="s">
        <v>321</v>
      </c>
      <c r="E7" s="4" t="s">
        <v>21</v>
      </c>
      <c r="F7" s="4">
        <v>11.2</v>
      </c>
      <c r="G7" s="4">
        <v>11.2</v>
      </c>
      <c r="H7" s="4">
        <f t="shared" si="0"/>
        <v>0</v>
      </c>
      <c r="I7" s="4"/>
    </row>
    <row r="8" ht="39" customHeight="1" spans="1:9">
      <c r="A8" s="5"/>
      <c r="B8" s="3" t="s">
        <v>50</v>
      </c>
      <c r="C8" s="4" t="s">
        <v>322</v>
      </c>
      <c r="D8" s="4" t="s">
        <v>323</v>
      </c>
      <c r="E8" s="4" t="s">
        <v>20</v>
      </c>
      <c r="F8" s="4">
        <v>1915.62</v>
      </c>
      <c r="G8" s="4">
        <v>1915.62</v>
      </c>
      <c r="H8" s="4">
        <f t="shared" si="0"/>
        <v>0</v>
      </c>
      <c r="I8" s="4" t="s">
        <v>317</v>
      </c>
    </row>
    <row r="9" ht="39" customHeight="1" spans="1:9">
      <c r="A9" s="3" t="s">
        <v>324</v>
      </c>
      <c r="B9" s="3" t="s">
        <v>31</v>
      </c>
      <c r="C9" s="4" t="s">
        <v>307</v>
      </c>
      <c r="D9" s="4" t="s">
        <v>308</v>
      </c>
      <c r="E9" s="4" t="s">
        <v>20</v>
      </c>
      <c r="F9" s="4">
        <v>928.93</v>
      </c>
      <c r="G9" s="4">
        <v>928.93</v>
      </c>
      <c r="H9" s="4">
        <f t="shared" si="0"/>
        <v>0</v>
      </c>
      <c r="I9" s="4"/>
    </row>
    <row r="10" ht="39" customHeight="1" spans="1:9">
      <c r="A10" s="3" t="s">
        <v>325</v>
      </c>
      <c r="B10" s="3" t="s">
        <v>31</v>
      </c>
      <c r="C10" s="4" t="s">
        <v>313</v>
      </c>
      <c r="D10" s="4" t="s">
        <v>314</v>
      </c>
      <c r="E10" s="4" t="s">
        <v>20</v>
      </c>
      <c r="F10" s="4">
        <v>1103.534897</v>
      </c>
      <c r="G10" s="4"/>
      <c r="H10" s="4">
        <f t="shared" si="0"/>
        <v>1103.534897</v>
      </c>
      <c r="I10" s="4"/>
    </row>
  </sheetData>
  <mergeCells count="1">
    <mergeCell ref="A3:A8"/>
  </mergeCells>
  <pageMargins left="0.75" right="0.75" top="1" bottom="1" header="0.5" footer="0.5"/>
  <pageSetup paperSize="9" scale="8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8" sqref="A8"/>
    </sheetView>
  </sheetViews>
  <sheetFormatPr defaultColWidth="9" defaultRowHeight="13.5" outlineLevelCol="2"/>
  <cols>
    <col min="1" max="1" width="57.75" customWidth="1"/>
    <col min="2" max="2" width="48.3833333333333" customWidth="1"/>
    <col min="3" max="3" width="28.1333333333333" customWidth="1"/>
  </cols>
  <sheetData>
    <row r="1" ht="30" customHeight="1" spans="1:3">
      <c r="A1" s="1" t="s">
        <v>20</v>
      </c>
      <c r="B1" s="1" t="s">
        <v>21</v>
      </c>
      <c r="C1" s="1" t="s">
        <v>326</v>
      </c>
    </row>
    <row r="2" spans="1:3">
      <c r="A2" t="s">
        <v>327</v>
      </c>
      <c r="B2" t="s">
        <v>328</v>
      </c>
      <c r="C2" t="s">
        <v>329</v>
      </c>
    </row>
    <row r="3" spans="1:3">
      <c r="A3" t="s">
        <v>330</v>
      </c>
      <c r="B3" t="s">
        <v>331</v>
      </c>
      <c r="C3" t="s">
        <v>332</v>
      </c>
    </row>
    <row r="4" spans="1:3">
      <c r="A4" t="s">
        <v>333</v>
      </c>
      <c r="B4" t="s">
        <v>334</v>
      </c>
      <c r="C4" t="s">
        <v>335</v>
      </c>
    </row>
    <row r="5" spans="1:3">
      <c r="A5" t="s">
        <v>336</v>
      </c>
      <c r="B5" t="s">
        <v>337</v>
      </c>
      <c r="C5" t="s">
        <v>338</v>
      </c>
    </row>
    <row r="6" spans="1:2">
      <c r="A6" t="s">
        <v>339</v>
      </c>
      <c r="B6" t="s">
        <v>340</v>
      </c>
    </row>
    <row r="7" spans="1:2">
      <c r="A7" t="s">
        <v>341</v>
      </c>
      <c r="B7" t="s">
        <v>342</v>
      </c>
    </row>
    <row r="8" spans="1:2">
      <c r="A8" t="s">
        <v>343</v>
      </c>
      <c r="B8" t="s">
        <v>344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348</v>
      </c>
    </row>
    <row r="11" spans="1:2">
      <c r="A11" t="s">
        <v>349</v>
      </c>
      <c r="B11" t="s">
        <v>350</v>
      </c>
    </row>
    <row r="12" spans="1:2">
      <c r="A12" t="s">
        <v>351</v>
      </c>
      <c r="B12" t="s">
        <v>352</v>
      </c>
    </row>
    <row r="13" spans="1:2">
      <c r="A13" t="s">
        <v>353</v>
      </c>
      <c r="B13" t="s">
        <v>354</v>
      </c>
    </row>
    <row r="14" spans="1:2">
      <c r="A14" t="s">
        <v>355</v>
      </c>
      <c r="B14" t="s">
        <v>356</v>
      </c>
    </row>
    <row r="15" spans="1:2">
      <c r="A15" t="s">
        <v>357</v>
      </c>
      <c r="B15" t="s">
        <v>358</v>
      </c>
    </row>
    <row r="16" spans="1:2">
      <c r="A16" t="s">
        <v>359</v>
      </c>
      <c r="B16" t="s">
        <v>360</v>
      </c>
    </row>
    <row r="17" spans="1:2">
      <c r="A17" t="s">
        <v>361</v>
      </c>
      <c r="B17" t="s">
        <v>362</v>
      </c>
    </row>
    <row r="18" spans="1:2">
      <c r="A18" t="s">
        <v>363</v>
      </c>
      <c r="B18" t="s">
        <v>364</v>
      </c>
    </row>
    <row r="19" spans="1:1">
      <c r="A19" t="s">
        <v>365</v>
      </c>
    </row>
    <row r="20" spans="1:1">
      <c r="A20" t="s">
        <v>366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</vt:lpstr>
      <vt:lpstr>附件3</vt:lpstr>
      <vt:lpstr>汇总</vt:lpstr>
      <vt:lpstr>项目类型情况统计表</vt:lpstr>
      <vt:lpstr>Sheet2</vt:lpstr>
      <vt:lpstr>Sheet1</vt:lpstr>
      <vt:lpstr>资金来源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2022-04-09T05:26:19Z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13C0D07410CF466DB120FB0668A48727</vt:lpwstr>
  </property>
</Properties>
</file>